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ORTA\PPT\FY 2017\Web Communications\"/>
    </mc:Choice>
  </mc:AlternateContent>
  <bookViews>
    <workbookView xWindow="0" yWindow="0" windowWidth="23040" windowHeight="8832"/>
  </bookViews>
  <sheets>
    <sheet name="Out of Formula Calc" sheetId="1" r:id="rId1"/>
  </sheets>
  <externalReferences>
    <externalReference r:id="rId2"/>
    <externalReference r:id="rId3"/>
  </externalReferences>
  <definedNames>
    <definedName name="\k">#N/A</definedName>
    <definedName name="_50_MACOMB" localSheetId="0">#REF!</definedName>
    <definedName name="_50_MACOMB">#REF!</definedName>
    <definedName name="_xlnm._FilterDatabase" localSheetId="0">'Out of Formula Calc'!$A$4:$L$42</definedName>
    <definedName name="AA4408FRONT" localSheetId="0">#REF!</definedName>
    <definedName name="AA4408FRONT">#REF!</definedName>
    <definedName name="ABACKUP" localSheetId="0">#REF!</definedName>
    <definedName name="ABACKUP">#REF!</definedName>
    <definedName name="ACLEAR" localSheetId="0">#REF!,#REF!,#REF!,#REF!,#REF!,#REF!,#REF!,#REF!,#REF!,#REF!,#REF!,#REF!,#REF!,#REF!,#REF!,#REF!,#REF!,#REF!,#REF!,#REF!,#REF!,#REF!,#REF!</definedName>
    <definedName name="ACLEAR">#REF!,#REF!,#REF!,#REF!,#REF!,#REF!,#REF!,#REF!,#REF!,#REF!,#REF!,#REF!,#REF!,#REF!,#REF!,#REF!,#REF!,#REF!,#REF!,#REF!,#REF!,#REF!,#REF!</definedName>
    <definedName name="ADJLEVY">#N/A</definedName>
    <definedName name="ADJSEV">#N/A</definedName>
    <definedName name="ASCHOOLS" localSheetId="0">#REF!,#REF!,#REF!</definedName>
    <definedName name="ASCHOOLS">#REF!,#REF!,#REF!</definedName>
    <definedName name="BACKUP" localSheetId="0">#REF!</definedName>
    <definedName name="BACKUP">#REF!</definedName>
    <definedName name="BACKUPAREA" localSheetId="0">#REF!</definedName>
    <definedName name="BACKUPAREA">#REF!</definedName>
    <definedName name="BF" localSheetId="0">#REF!</definedName>
    <definedName name="BF">#REF!</definedName>
    <definedName name="CALRATE">#N/A</definedName>
    <definedName name="CLEAR" localSheetId="0">#REF!,#REF!,#REF!,#REF!,#REF!,#REF!,#REF!,#REF!,#REF!,#REF!,#REF!,#REF!,#REF!,#REF!,#REF!,#REF!,#REF!,#REF!,#REF!,#REF!,#REF!,#REF!,#REF!</definedName>
    <definedName name="CLEAR">#REF!,#REF!,#REF!,#REF!,#REF!,#REF!,#REF!,#REF!,#REF!,#REF!,#REF!,#REF!,#REF!,#REF!,#REF!,#REF!,#REF!,#REF!,#REF!,#REF!,#REF!,#REF!,#REF!</definedName>
    <definedName name="CLEAR98" localSheetId="0">#REF!,#REF!,#REF!,#REF!,#REF!,#REF!,#REF!,#REF!,#REF!,#REF!,#REF!,#REF!,#REF!,#REF!,#REF!,#REF!,#REF!,#REF!,#REF!,#REF!,#REF!,#REF!,#REF!</definedName>
    <definedName name="CLEAR98">#REF!,#REF!,#REF!,#REF!,#REF!,#REF!,#REF!,#REF!,#REF!,#REF!,#REF!,#REF!,#REF!,#REF!,#REF!,#REF!,#REF!,#REF!,#REF!,#REF!,#REF!,#REF!,#REF!</definedName>
    <definedName name="COLUMNS" localSheetId="0">#REF!</definedName>
    <definedName name="COLUMNS">#REF!</definedName>
    <definedName name="COLUMNS.SCHOOLS" localSheetId="0">#REF!</definedName>
    <definedName name="COLUMNS.SCHOOLS">#REF!</definedName>
    <definedName name="COUNTY" localSheetId="0">#REF!</definedName>
    <definedName name="COUNTY">#REF!</definedName>
    <definedName name="dontuse" localSheetId="0">#REF!</definedName>
    <definedName name="dontuse">#REF!</definedName>
    <definedName name="FRON4408FRONT" localSheetId="0">#REF!</definedName>
    <definedName name="FRON4408FRONT">#REF!</definedName>
    <definedName name="FRONT4408" localSheetId="0">#REF!</definedName>
    <definedName name="FRONT4408">#REF!</definedName>
    <definedName name="front4408front" localSheetId="0">#REF!</definedName>
    <definedName name="front4408front">#REF!</definedName>
    <definedName name="HighlightRegion">'[1]Mtg. Worksheet'!$D$5:$D$6,'[1]Mtg. Worksheet'!$E$9:$E$11,'[1]Mtg. Worksheet'!$H$9:$H$11,'[1]Mtg. Worksheet'!$H$15:$H$16,'[1]Mtg. Worksheet'!$E$21:$E$21,'[1]Mtg. Worksheet'!$H$21:$H$23</definedName>
    <definedName name="LANDSCAPE">'[2]CIU (2)'!$A$1:$M$48</definedName>
    <definedName name="LASTYEARS" localSheetId="0">#REF!</definedName>
    <definedName name="LASTYEARS">#REF!</definedName>
    <definedName name="LEVY">#N/A</definedName>
    <definedName name="m" localSheetId="0">#REF!</definedName>
    <definedName name="m">#REF!</definedName>
    <definedName name="NEWINPUT" localSheetId="0">#REF!</definedName>
    <definedName name="NEWINPUT">#REF!</definedName>
    <definedName name="OUTPUTLEVY">#N/A</definedName>
    <definedName name="OVERANDOVER">#N/A</definedName>
    <definedName name="PAGE1">'[2]CIU (2)'!$A$2:$F$44</definedName>
    <definedName name="PAGE2">'[2]CIU (2)'!$G$2:$M$44</definedName>
    <definedName name="PassWords" localSheetId="0">#REF!</definedName>
    <definedName name="PassWords">#REF!</definedName>
    <definedName name="_xlnm.Print_Area" localSheetId="0">'Out of Formula Calc'!$A$1:$L$43</definedName>
    <definedName name="Print_Area_MI" localSheetId="0">#REF!</definedName>
    <definedName name="Print_Area_MI">#REF!</definedName>
    <definedName name="RATE">#N/A</definedName>
    <definedName name="SCCHOOLCODES" localSheetId="0">#REF!</definedName>
    <definedName name="SCCHOOLCODES">#REF!</definedName>
    <definedName name="SCHOOLCODES" localSheetId="0">#REF!</definedName>
    <definedName name="SCHOOLCODES">#REF!</definedName>
    <definedName name="SCHOOLS" localSheetId="0">#REF!</definedName>
    <definedName name="SCHOOLS">#REF!</definedName>
    <definedName name="SCHOOLTVCLEAR" localSheetId="0">#REF!,#REF!,#REF!,#REF!,#REF!,#REF!,#REF!,#REF!,#REF!,#REF!,#REF!,#REF!,#REF!,#REF!,#REF!,#REF!,#REF!,#REF!,#REF!,#REF!,#REF!</definedName>
    <definedName name="SCHOOLTVCLEAR">#REF!,#REF!,#REF!,#REF!,#REF!,#REF!,#REF!,#REF!,#REF!,#REF!,#REF!,#REF!,#REF!,#REF!,#REF!,#REF!,#REF!,#REF!,#REF!,#REF!,#REF!</definedName>
    <definedName name="SEV">#N/A</definedName>
    <definedName name="Table8" localSheetId="0">#REF!</definedName>
    <definedName name="Table8">#REF!</definedName>
    <definedName name="TWP" localSheetId="0">#REF!</definedName>
    <definedName name="TWP">#REF!</definedName>
    <definedName name="VILLAGES" localSheetId="0">#REF!</definedName>
    <definedName name="VILLAGES">#REF!</definedName>
    <definedName name="ZBACKUP" localSheetId="0">#REF!</definedName>
    <definedName name="ZBACKUP">#REF!</definedName>
    <definedName name="ZZDONTUSE" localSheetId="0">#REF!</definedName>
    <definedName name="ZZDONTU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E41" i="1"/>
  <c r="I41" i="1" s="1"/>
  <c r="H40" i="1"/>
  <c r="E40" i="1"/>
  <c r="I40" i="1" s="1"/>
  <c r="H39" i="1"/>
  <c r="E39" i="1"/>
  <c r="I39" i="1" s="1"/>
  <c r="H38" i="1"/>
  <c r="E38" i="1"/>
  <c r="I38" i="1" s="1"/>
  <c r="H37" i="1"/>
  <c r="E37" i="1"/>
  <c r="I37" i="1" s="1"/>
  <c r="H36" i="1"/>
  <c r="E36" i="1"/>
  <c r="I36" i="1" s="1"/>
  <c r="H35" i="1"/>
  <c r="E35" i="1"/>
  <c r="I35" i="1" s="1"/>
  <c r="H34" i="1"/>
  <c r="E34" i="1"/>
  <c r="H33" i="1"/>
  <c r="E33" i="1"/>
  <c r="I33" i="1" s="1"/>
  <c r="H32" i="1"/>
  <c r="E32" i="1"/>
  <c r="I32" i="1" s="1"/>
  <c r="H31" i="1"/>
  <c r="E31" i="1"/>
  <c r="I31" i="1" s="1"/>
  <c r="H30" i="1"/>
  <c r="E30" i="1"/>
  <c r="I30" i="1" s="1"/>
  <c r="H29" i="1"/>
  <c r="E29" i="1"/>
  <c r="I29" i="1" s="1"/>
  <c r="H28" i="1"/>
  <c r="E28" i="1"/>
  <c r="I28" i="1" s="1"/>
  <c r="H27" i="1"/>
  <c r="E27" i="1"/>
  <c r="H26" i="1"/>
  <c r="E26" i="1"/>
  <c r="I26" i="1" s="1"/>
  <c r="H25" i="1"/>
  <c r="E25" i="1"/>
  <c r="H24" i="1"/>
  <c r="E24" i="1"/>
  <c r="I24" i="1" s="1"/>
  <c r="H23" i="1"/>
  <c r="E23" i="1"/>
  <c r="H22" i="1"/>
  <c r="E22" i="1"/>
  <c r="I22" i="1" s="1"/>
  <c r="H21" i="1"/>
  <c r="E21" i="1"/>
  <c r="I21" i="1" s="1"/>
  <c r="H20" i="1"/>
  <c r="E20" i="1"/>
  <c r="I20" i="1" s="1"/>
  <c r="H19" i="1"/>
  <c r="E19" i="1"/>
  <c r="H18" i="1"/>
  <c r="E18" i="1"/>
  <c r="I18" i="1" s="1"/>
  <c r="H17" i="1"/>
  <c r="E17" i="1"/>
  <c r="H16" i="1"/>
  <c r="E16" i="1"/>
  <c r="I16" i="1" s="1"/>
  <c r="H15" i="1"/>
  <c r="E15" i="1"/>
  <c r="H14" i="1"/>
  <c r="E14" i="1"/>
  <c r="H13" i="1"/>
  <c r="E13" i="1"/>
  <c r="I13" i="1" s="1"/>
  <c r="H12" i="1"/>
  <c r="E12" i="1"/>
  <c r="I12" i="1" s="1"/>
  <c r="H11" i="1"/>
  <c r="E11" i="1"/>
  <c r="H10" i="1"/>
  <c r="E10" i="1"/>
  <c r="I10" i="1" s="1"/>
  <c r="H9" i="1"/>
  <c r="E9" i="1"/>
  <c r="I9" i="1" s="1"/>
  <c r="H8" i="1"/>
  <c r="E8" i="1"/>
  <c r="H7" i="1"/>
  <c r="E7" i="1"/>
  <c r="I7" i="1" s="1"/>
  <c r="H6" i="1"/>
  <c r="E6" i="1"/>
  <c r="I6" i="1" s="1"/>
  <c r="H5" i="1"/>
  <c r="E5" i="1"/>
  <c r="I14" i="1" l="1"/>
  <c r="I8" i="1"/>
  <c r="K8" i="1" s="1"/>
  <c r="I11" i="1"/>
  <c r="I17" i="1"/>
  <c r="K17" i="1" s="1"/>
  <c r="I19" i="1"/>
  <c r="L19" i="1" s="1"/>
  <c r="I25" i="1"/>
  <c r="I27" i="1"/>
  <c r="L27" i="1" s="1"/>
  <c r="I34" i="1"/>
  <c r="K34" i="1" s="1"/>
  <c r="I5" i="1"/>
  <c r="I42" i="1" s="1"/>
  <c r="I15" i="1"/>
  <c r="L15" i="1" s="1"/>
  <c r="I23" i="1"/>
  <c r="L23" i="1" s="1"/>
  <c r="L8" i="1"/>
  <c r="K27" i="1"/>
  <c r="K32" i="1"/>
  <c r="L32" i="1"/>
  <c r="L40" i="1"/>
  <c r="K40" i="1"/>
  <c r="L7" i="1"/>
  <c r="K7" i="1"/>
  <c r="K13" i="1"/>
  <c r="L13" i="1"/>
  <c r="K21" i="1"/>
  <c r="L21" i="1"/>
  <c r="K29" i="1"/>
  <c r="L29" i="1"/>
  <c r="L31" i="1"/>
  <c r="K31" i="1"/>
  <c r="K36" i="1"/>
  <c r="L36" i="1"/>
  <c r="L39" i="1"/>
  <c r="K39" i="1"/>
  <c r="L6" i="1"/>
  <c r="K6" i="1"/>
  <c r="L17" i="1"/>
  <c r="L38" i="1"/>
  <c r="K38" i="1"/>
  <c r="L16" i="1"/>
  <c r="K16" i="1"/>
  <c r="L18" i="1"/>
  <c r="K18" i="1"/>
  <c r="K24" i="1"/>
  <c r="L24" i="1"/>
  <c r="L26" i="1"/>
  <c r="K26" i="1"/>
  <c r="K33" i="1"/>
  <c r="L33" i="1"/>
  <c r="L35" i="1"/>
  <c r="K35" i="1"/>
  <c r="K41" i="1"/>
  <c r="L41" i="1"/>
  <c r="L11" i="1"/>
  <c r="K11" i="1"/>
  <c r="K19" i="1"/>
  <c r="K25" i="1"/>
  <c r="L25" i="1"/>
  <c r="L34" i="1"/>
  <c r="K9" i="1"/>
  <c r="L9" i="1"/>
  <c r="L14" i="1"/>
  <c r="K14" i="1"/>
  <c r="L22" i="1"/>
  <c r="K22" i="1"/>
  <c r="L10" i="1"/>
  <c r="K10" i="1"/>
  <c r="K12" i="1"/>
  <c r="L12" i="1"/>
  <c r="K15" i="1"/>
  <c r="K20" i="1"/>
  <c r="L20" i="1"/>
  <c r="K23" i="1"/>
  <c r="L28" i="1"/>
  <c r="K28" i="1"/>
  <c r="L30" i="1"/>
  <c r="K30" i="1"/>
  <c r="K37" i="1"/>
  <c r="L37" i="1"/>
  <c r="K5" i="1" l="1"/>
  <c r="K42" i="1" s="1"/>
  <c r="L5" i="1"/>
  <c r="L42" i="1" s="1"/>
</calcChain>
</file>

<file path=xl/sharedStrings.xml><?xml version="1.0" encoding="utf-8"?>
<sst xmlns="http://schemas.openxmlformats.org/spreadsheetml/2006/main" count="126" uniqueCount="80">
  <si>
    <t>2016 Personal Property Tax Reimbursements to "Out of Formula" School Districts for Operating Millage</t>
  </si>
  <si>
    <r>
      <t>Disbursements Per Section 17(4)(a)(</t>
    </r>
    <r>
      <rPr>
        <b/>
        <i/>
        <sz val="14"/>
        <rFont val="Calibri"/>
        <family val="2"/>
      </rPr>
      <t>iii</t>
    </r>
    <r>
      <rPr>
        <b/>
        <sz val="14"/>
        <rFont val="Calibri"/>
        <family val="2"/>
      </rPr>
      <t>) of 2014 Public Act 86</t>
    </r>
  </si>
  <si>
    <t>MDE Code</t>
  </si>
  <si>
    <t>School District Name</t>
  </si>
  <si>
    <t>2016 Operating Millage: Lowest of 2012 - 2015 Rate</t>
  </si>
  <si>
    <t>2016 Operating Millage: Lowest of 2012-2015 Rate less 12.0 mills</t>
  </si>
  <si>
    <t>2016 Personal Property Exemption Loss (PPEL) for Commercial Ad Valorem Personal Property</t>
  </si>
  <si>
    <t>2016 PPEL for Commercial Ad Valorem Renaissance Zone Personal Property</t>
  </si>
  <si>
    <t>2016 PPEL for Commercial Ad Valorem Personal Property Adjusted for Renaissance Zone</t>
  </si>
  <si>
    <t>Out of Formula PPT Reimbursement</t>
  </si>
  <si>
    <t>Summer or Winter Levy</t>
  </si>
  <si>
    <t>November PPT Reimbursement</t>
  </si>
  <si>
    <t>February PPT Reimbursement</t>
  </si>
  <si>
    <t>AUTRAIN-ONOTA PUBLIC SCHOOLS</t>
  </si>
  <si>
    <t>BURT TOWNSHIP SCHOOL DISTRICT</t>
  </si>
  <si>
    <t>GLENN PUBLIC SCHOOL DISTRICT</t>
  </si>
  <si>
    <t>CENTRAL LAKE PUBLIC SCHOOLS</t>
  </si>
  <si>
    <t>BELLAIRE PUBLIC SCHOOLS</t>
  </si>
  <si>
    <t>ARVON TOWNSHIP SCHOOL DISTRICT</t>
  </si>
  <si>
    <t>FRANKFORT-ELBERTA AREA SCHOOLS</t>
  </si>
  <si>
    <t>RIVER VALLEY SCHOOL DISTRICT</t>
  </si>
  <si>
    <t>NEW BUFFALO AREA SCHOOLS</t>
  </si>
  <si>
    <t>BRIDGMAN PUBLIC SCHOOLS</t>
  </si>
  <si>
    <t>BEAVER ISLAND COMMUNITY SCHOOL</t>
  </si>
  <si>
    <t>BOYNE FALLS PUBLIC SCHOOL DISTRICT</t>
  </si>
  <si>
    <t>MACKINAW CITY PUBLIC SCHOOLS</t>
  </si>
  <si>
    <t>DETOUR AREA SCHOOLS</t>
  </si>
  <si>
    <t>WHITEFISH TOWNSHIP SCHOOLS</t>
  </si>
  <si>
    <t>HARBOR SPRINGS SCHOOL DISTRICT</t>
  </si>
  <si>
    <t>WATERSMEET TOWNSHIP SCHOOL DISTRICT</t>
  </si>
  <si>
    <t>ELM RIVER TOWNSHIP SCHOOL DISTRICT</t>
  </si>
  <si>
    <t>SIGEL TOWNSHIP SCHOOL DISTRICT #3F</t>
  </si>
  <si>
    <t>IONIA TOWNSHIP SCHOOL DISTRICT #2</t>
  </si>
  <si>
    <t>GRANT TOWNSHIP SCHOOL DISTRICT #2</t>
  </si>
  <si>
    <t>BALDWIN COMMUNITY SCHOOLS</t>
  </si>
  <si>
    <t>GLEN LAKE COMMUNITY SCHOOLS</t>
  </si>
  <si>
    <t>NORTHPORT PUBLIC SCHOOL DISTRICT</t>
  </si>
  <si>
    <t>BOIS BLANC PINES SCHOOL DISTRICT</t>
  </si>
  <si>
    <t>LES CHENEAUX COMMUNITY SCHOOLS</t>
  </si>
  <si>
    <t>MORAN TOWNSHIP SCHOOL DISTRICT</t>
  </si>
  <si>
    <t>MACKINAC ISLAND PUBLIC SCHOOLS</t>
  </si>
  <si>
    <t>POWELL TOWNSHIP SCHOOLS</t>
  </si>
  <si>
    <t>REPUBLIC-MICHIGAMME SCHOOLS</t>
  </si>
  <si>
    <t>WELLS TOWNSHIP SCHOOL DISTRICT</t>
  </si>
  <si>
    <t>MUSKEGON HEIGHTS PUBLIC SCHOOLS</t>
  </si>
  <si>
    <t>PENTWATER PUBLIC SCHOOL DISTRICT</t>
  </si>
  <si>
    <t>VANDERBILT AREA SCHOOLS</t>
  </si>
  <si>
    <t>COVERT PUBLIC SCHOOLS</t>
  </si>
  <si>
    <t>HIGHLAND PARK PUBLIC SCHOOLS</t>
  </si>
  <si>
    <t>SCHOOL DISTRICT OF THE CITY OF INKSTER</t>
  </si>
  <si>
    <t>Total</t>
  </si>
  <si>
    <t>Winter</t>
  </si>
  <si>
    <t>Summer</t>
  </si>
  <si>
    <t/>
  </si>
  <si>
    <t>County Location</t>
  </si>
  <si>
    <t>Wayne</t>
  </si>
  <si>
    <t>Alger</t>
  </si>
  <si>
    <t>Allegan</t>
  </si>
  <si>
    <t>Antrim</t>
  </si>
  <si>
    <t>Baraga</t>
  </si>
  <si>
    <t>Benzie</t>
  </si>
  <si>
    <t>Berrien</t>
  </si>
  <si>
    <t>Berrian</t>
  </si>
  <si>
    <t>Charlevoix</t>
  </si>
  <si>
    <t>Cheboygan</t>
  </si>
  <si>
    <t>Chippewa</t>
  </si>
  <si>
    <t>Emmet</t>
  </si>
  <si>
    <t>Gogebic</t>
  </si>
  <si>
    <t>Houghton</t>
  </si>
  <si>
    <t>Huron</t>
  </si>
  <si>
    <t>Ionia</t>
  </si>
  <si>
    <t>Keweenaw</t>
  </si>
  <si>
    <t>Lake</t>
  </si>
  <si>
    <t>Leelanau</t>
  </si>
  <si>
    <t>Mackinac</t>
  </si>
  <si>
    <t>Marquette</t>
  </si>
  <si>
    <t>Muskegon</t>
  </si>
  <si>
    <t>Oceana</t>
  </si>
  <si>
    <t>Otsego</t>
  </si>
  <si>
    <t>Van Buren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</si>
</sst>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.0000"/>
  </numFmts>
  <fonts count="8" x14ac:knownFonts="1">
    <font>
      <sz val="10"/>
      <name val="Helv"/>
    </font>
    <font>
      <sz val="10"/>
      <name val="Helv"/>
    </font>
    <font>
      <b/>
      <sz val="14"/>
      <name val="Calibri"/>
      <family val="2"/>
    </font>
    <font>
      <sz val="11"/>
      <name val="Calibri"/>
      <family val="2"/>
    </font>
    <font>
      <b/>
      <i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40" fontId="3" fillId="0" borderId="0" xfId="1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40" fontId="5" fillId="0" borderId="1" xfId="1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64" fontId="7" fillId="0" borderId="2" xfId="0" applyNumberFormat="1" applyFont="1" applyFill="1" applyBorder="1"/>
    <xf numFmtId="0" fontId="7" fillId="0" borderId="2" xfId="0" applyFont="1" applyFill="1" applyBorder="1"/>
    <xf numFmtId="165" fontId="7" fillId="0" borderId="2" xfId="0" applyNumberFormat="1" applyFont="1" applyFill="1" applyBorder="1"/>
    <xf numFmtId="40" fontId="7" fillId="0" borderId="2" xfId="1" applyNumberFormat="1" applyFont="1" applyFill="1" applyBorder="1"/>
    <xf numFmtId="0" fontId="7" fillId="0" borderId="2" xfId="1" applyNumberFormat="1" applyFont="1" applyFill="1" applyBorder="1" applyAlignment="1">
      <alignment horizontal="center"/>
    </xf>
    <xf numFmtId="164" fontId="7" fillId="0" borderId="1" xfId="0" applyNumberFormat="1" applyFont="1" applyFill="1" applyBorder="1"/>
    <xf numFmtId="0" fontId="7" fillId="0" borderId="1" xfId="0" applyFont="1" applyFill="1" applyBorder="1"/>
    <xf numFmtId="165" fontId="7" fillId="0" borderId="1" xfId="0" applyNumberFormat="1" applyFont="1" applyFill="1" applyBorder="1"/>
    <xf numFmtId="40" fontId="7" fillId="0" borderId="1" xfId="1" applyNumberFormat="1" applyFont="1" applyFill="1" applyBorder="1"/>
    <xf numFmtId="0" fontId="3" fillId="0" borderId="0" xfId="0" applyFont="1" applyFill="1"/>
    <xf numFmtId="0" fontId="5" fillId="0" borderId="3" xfId="0" applyFont="1" applyFill="1" applyBorder="1"/>
    <xf numFmtId="165" fontId="5" fillId="0" borderId="3" xfId="0" applyNumberFormat="1" applyFont="1" applyFill="1" applyBorder="1"/>
    <xf numFmtId="40" fontId="5" fillId="0" borderId="3" xfId="1" applyNumberFormat="1" applyFont="1" applyFill="1" applyBorder="1"/>
    <xf numFmtId="4" fontId="5" fillId="0" borderId="3" xfId="1" applyNumberFormat="1" applyFont="1" applyFill="1" applyBorder="1" applyAlignment="1">
      <alignment horizontal="center"/>
    </xf>
    <xf numFmtId="0" fontId="6" fillId="0" borderId="0" xfId="0" applyFont="1"/>
    <xf numFmtId="165" fontId="3" fillId="0" borderId="0" xfId="0" applyNumberFormat="1" applyFont="1"/>
    <xf numFmtId="4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Amortization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ATE%20NO.'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th"/>
      <sheetName val="401(k)"/>
      <sheetName val="Weight"/>
      <sheetName val="Mortgage2"/>
      <sheetName val="Mortgage"/>
      <sheetName val="car loans"/>
      <sheetName val="Sheet1"/>
      <sheetName val="CC"/>
      <sheetName val="Pay rates "/>
      <sheetName val="Mtg. Worksheet"/>
      <sheetName val="Equity est."/>
      <sheetName val="Exponent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D5" t="str">
            <v>Your Name</v>
          </cell>
        </row>
        <row r="6">
          <cell r="D6" t="str">
            <v>Worksheet Date</v>
          </cell>
        </row>
        <row r="9">
          <cell r="E9">
            <v>1100</v>
          </cell>
          <cell r="H9">
            <v>8014</v>
          </cell>
        </row>
        <row r="10">
          <cell r="E10">
            <v>330</v>
          </cell>
        </row>
        <row r="11">
          <cell r="E11">
            <v>0</v>
          </cell>
          <cell r="H11">
            <v>0</v>
          </cell>
        </row>
        <row r="15">
          <cell r="H15">
            <v>30</v>
          </cell>
        </row>
        <row r="16">
          <cell r="H16">
            <v>6.7500000000000004E-2</v>
          </cell>
        </row>
        <row r="21">
          <cell r="E21">
            <v>3000</v>
          </cell>
          <cell r="H21">
            <v>30</v>
          </cell>
        </row>
        <row r="22">
          <cell r="H22">
            <v>6.7500000000000004E-2</v>
          </cell>
        </row>
        <row r="23">
          <cell r="H23">
            <v>157500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U (2)"/>
      <sheetName val="CIU"/>
      <sheetName val="Sheet1"/>
      <sheetName val="Sheet2"/>
      <sheetName val="Sheet3"/>
      <sheetName val="NEW YEAR CHECK LIST"/>
      <sheetName val="INPUT"/>
      <sheetName val="BACK UP"/>
      <sheetName val="1997"/>
      <sheetName val="TV-ALL"/>
      <sheetName val="TV-CIU"/>
      <sheetName val="L-4408 FR"/>
      <sheetName val="L-4408 FR-AUTH"/>
      <sheetName val="L-4408 B"/>
      <sheetName val="L-4408a FR"/>
      <sheetName val="L-4408a FR-AUTH"/>
      <sheetName val="L-4408a B"/>
      <sheetName val="VLG-ALL"/>
      <sheetName val="VLG-CIU"/>
      <sheetName val="Recap"/>
      <sheetName val="Recap CIU"/>
      <sheetName val="CO.AUTH.SHEET"/>
      <sheetName val="SPEC. ASSMT"/>
      <sheetName val="4013 DETAIL"/>
      <sheetName val="4016 DETAIL"/>
      <sheetName val="AUTHORITIES"/>
      <sheetName val="MILLAGE RATE CHANGES"/>
      <sheetName val="MILLAGE BREAKDOWN"/>
      <sheetName val="Instructions"/>
    </sheetNames>
    <sheetDataSet>
      <sheetData sheetId="0">
        <row r="1">
          <cell r="A1" t="str">
            <v>**WE'RE THIS CLOSE TO A NUMBER**</v>
          </cell>
        </row>
        <row r="2">
          <cell r="B2" t="str">
            <v>TWP</v>
          </cell>
          <cell r="C2" t="str">
            <v>TAXALBE VALUE</v>
          </cell>
          <cell r="E2" t="str">
            <v>TAX RATE</v>
          </cell>
          <cell r="F2" t="str">
            <v>TAX LEVIED</v>
          </cell>
          <cell r="H2" t="str">
            <v>TWP</v>
          </cell>
          <cell r="I2" t="str">
            <v>TAXABLE VALUE</v>
          </cell>
          <cell r="J2" t="e">
            <v>#REF!</v>
          </cell>
          <cell r="K2" t="str">
            <v>TAX RATE</v>
          </cell>
          <cell r="L2" t="str">
            <v>TAX LEVIED</v>
          </cell>
          <cell r="M2" t="str">
            <v>TOTALS</v>
          </cell>
        </row>
        <row r="3">
          <cell r="A3">
            <v>1</v>
          </cell>
          <cell r="B3" t="str">
            <v>Alcona</v>
          </cell>
          <cell r="C3">
            <v>49483224</v>
          </cell>
          <cell r="E3">
            <v>36.535007581559356</v>
          </cell>
          <cell r="F3">
            <v>1510970.62</v>
          </cell>
          <cell r="G3">
            <v>43</v>
          </cell>
          <cell r="H3" t="str">
            <v>Lake</v>
          </cell>
          <cell r="I3">
            <v>23141920</v>
          </cell>
          <cell r="K3">
            <v>46.301200591826436</v>
          </cell>
          <cell r="L3">
            <v>932647.16</v>
          </cell>
        </row>
        <row r="4">
          <cell r="A4">
            <v>2</v>
          </cell>
          <cell r="B4" t="str">
            <v>Alger</v>
          </cell>
          <cell r="C4">
            <v>43003343</v>
          </cell>
          <cell r="E4">
            <v>47.99811140264142</v>
          </cell>
          <cell r="F4">
            <v>1806059.19</v>
          </cell>
          <cell r="G4">
            <v>44</v>
          </cell>
          <cell r="H4" t="str">
            <v>Lapeer</v>
          </cell>
          <cell r="I4">
            <v>270816841</v>
          </cell>
          <cell r="K4">
            <v>43.661633384166088</v>
          </cell>
          <cell r="L4">
            <v>10199404.58</v>
          </cell>
        </row>
        <row r="5">
          <cell r="A5">
            <v>3</v>
          </cell>
          <cell r="B5" t="str">
            <v>Allegan</v>
          </cell>
          <cell r="C5">
            <v>599244073</v>
          </cell>
          <cell r="E5">
            <v>48.54960671092028</v>
          </cell>
          <cell r="F5">
            <v>25497599.629999999</v>
          </cell>
          <cell r="G5">
            <v>45</v>
          </cell>
          <cell r="H5" t="str">
            <v>Leelanau</v>
          </cell>
          <cell r="I5">
            <v>106931026</v>
          </cell>
          <cell r="K5">
            <v>34.279119195957215</v>
          </cell>
          <cell r="L5">
            <v>3023915.23</v>
          </cell>
          <cell r="M5" t="str">
            <v>TAXABLE VALUE</v>
          </cell>
        </row>
        <row r="6">
          <cell r="A6">
            <v>4</v>
          </cell>
          <cell r="B6" t="str">
            <v>Alpena</v>
          </cell>
          <cell r="C6">
            <v>148377015</v>
          </cell>
          <cell r="E6">
            <v>47.881300685284714</v>
          </cell>
          <cell r="F6">
            <v>6214222.3799999999</v>
          </cell>
          <cell r="G6">
            <v>46</v>
          </cell>
          <cell r="H6" t="str">
            <v>Lenawee</v>
          </cell>
          <cell r="I6">
            <v>420734092</v>
          </cell>
          <cell r="K6">
            <v>47.734213399564489</v>
          </cell>
          <cell r="L6">
            <v>17559006.379999999</v>
          </cell>
          <cell r="M6">
            <v>67144267525</v>
          </cell>
        </row>
        <row r="7">
          <cell r="A7">
            <v>5</v>
          </cell>
          <cell r="B7" t="str">
            <v>Antrim</v>
          </cell>
          <cell r="C7">
            <v>97801799</v>
          </cell>
          <cell r="E7">
            <v>42.836729659747874</v>
          </cell>
          <cell r="F7">
            <v>3602698.43</v>
          </cell>
          <cell r="G7">
            <v>47</v>
          </cell>
          <cell r="H7" t="str">
            <v>Livingston</v>
          </cell>
          <cell r="I7">
            <v>753267990</v>
          </cell>
          <cell r="K7">
            <v>43.708853697606351</v>
          </cell>
          <cell r="L7">
            <v>28404872.43</v>
          </cell>
        </row>
        <row r="8">
          <cell r="A8">
            <v>6</v>
          </cell>
          <cell r="B8" t="str">
            <v>Arenac</v>
          </cell>
          <cell r="C8">
            <v>53719646</v>
          </cell>
          <cell r="E8">
            <v>47.655209716013395</v>
          </cell>
          <cell r="F8">
            <v>2237703.12</v>
          </cell>
          <cell r="G8">
            <v>48</v>
          </cell>
          <cell r="H8" t="str">
            <v>Luce</v>
          </cell>
          <cell r="I8">
            <v>19768785</v>
          </cell>
          <cell r="K8">
            <v>42.813425306613425</v>
          </cell>
          <cell r="L8">
            <v>727756.69</v>
          </cell>
          <cell r="M8" t="str">
            <v>TAX LEVIED</v>
          </cell>
        </row>
        <row r="9">
          <cell r="A9">
            <v>7</v>
          </cell>
          <cell r="B9" t="str">
            <v>Baraga</v>
          </cell>
          <cell r="C9">
            <v>31098626</v>
          </cell>
          <cell r="E9">
            <v>53.635973370656316</v>
          </cell>
          <cell r="F9">
            <v>1481413.32</v>
          </cell>
          <cell r="G9">
            <v>49</v>
          </cell>
          <cell r="H9" t="str">
            <v>Mackinac</v>
          </cell>
          <cell r="I9">
            <v>168687094</v>
          </cell>
          <cell r="K9">
            <v>37.670085620183841</v>
          </cell>
          <cell r="L9">
            <v>5342334.71</v>
          </cell>
          <cell r="M9">
            <v>2983193146.330781</v>
          </cell>
        </row>
        <row r="10">
          <cell r="A10">
            <v>8</v>
          </cell>
          <cell r="B10" t="str">
            <v>Barry</v>
          </cell>
          <cell r="C10">
            <v>128231090</v>
          </cell>
          <cell r="E10">
            <v>48.909868347839833</v>
          </cell>
          <cell r="F10">
            <v>5502379.1900000004</v>
          </cell>
          <cell r="G10">
            <v>50</v>
          </cell>
          <cell r="H10" t="str">
            <v>Macomb</v>
          </cell>
          <cell r="I10">
            <v>5628038736</v>
          </cell>
          <cell r="K10">
            <v>47.887309895729189</v>
          </cell>
          <cell r="L10">
            <v>235743402.64000002</v>
          </cell>
        </row>
        <row r="11">
          <cell r="A11">
            <v>9</v>
          </cell>
          <cell r="B11" t="str">
            <v>Bay</v>
          </cell>
          <cell r="C11">
            <v>733437939</v>
          </cell>
          <cell r="E11">
            <v>51.18486310537039</v>
          </cell>
          <cell r="F11">
            <v>33140292.870000001</v>
          </cell>
          <cell r="G11">
            <v>51</v>
          </cell>
          <cell r="H11" t="str">
            <v>Manistee</v>
          </cell>
          <cell r="I11">
            <v>175830595</v>
          </cell>
          <cell r="K11">
            <v>44.8010611008852</v>
          </cell>
          <cell r="L11">
            <v>6822413.6600000001</v>
          </cell>
          <cell r="M11" t="str">
            <v>TAX RATE</v>
          </cell>
        </row>
        <row r="12">
          <cell r="A12">
            <v>10</v>
          </cell>
          <cell r="B12" t="str">
            <v>Benzie</v>
          </cell>
          <cell r="C12">
            <v>60519997</v>
          </cell>
          <cell r="E12">
            <v>42.712828653973659</v>
          </cell>
          <cell r="F12">
            <v>2221860.2799999998</v>
          </cell>
          <cell r="G12">
            <v>52</v>
          </cell>
          <cell r="H12" t="str">
            <v>Marquette</v>
          </cell>
          <cell r="I12">
            <v>350363956</v>
          </cell>
          <cell r="K12">
            <v>51.145131224628599</v>
          </cell>
          <cell r="L12">
            <v>15817226.77</v>
          </cell>
          <cell r="M12">
            <v>50.42960294741529</v>
          </cell>
        </row>
        <row r="13">
          <cell r="A13">
            <v>11</v>
          </cell>
          <cell r="B13" t="str">
            <v>Berrien</v>
          </cell>
          <cell r="C13">
            <v>1331831185</v>
          </cell>
          <cell r="E13">
            <v>37.85015522068587</v>
          </cell>
          <cell r="F13">
            <v>42419029.969999999</v>
          </cell>
          <cell r="G13">
            <v>53</v>
          </cell>
          <cell r="H13" t="str">
            <v>Mason</v>
          </cell>
          <cell r="I13">
            <v>414882469</v>
          </cell>
          <cell r="K13">
            <v>42.303407773057771</v>
          </cell>
          <cell r="L13">
            <v>15061647.450000001</v>
          </cell>
        </row>
        <row r="14">
          <cell r="A14">
            <v>12</v>
          </cell>
          <cell r="B14" t="str">
            <v>Branch</v>
          </cell>
          <cell r="C14">
            <v>147585229</v>
          </cell>
          <cell r="E14">
            <v>51.895084934278891</v>
          </cell>
          <cell r="F14">
            <v>6773436.6200000001</v>
          </cell>
          <cell r="G14">
            <v>54</v>
          </cell>
          <cell r="H14" t="str">
            <v>Mecosta</v>
          </cell>
          <cell r="I14">
            <v>154794275</v>
          </cell>
          <cell r="K14">
            <v>48.058624067330648</v>
          </cell>
          <cell r="L14">
            <v>6510434.2199999997</v>
          </cell>
        </row>
        <row r="15">
          <cell r="A15">
            <v>13</v>
          </cell>
          <cell r="B15" t="str">
            <v>Calhoun</v>
          </cell>
          <cell r="C15">
            <v>842738994</v>
          </cell>
          <cell r="E15">
            <v>55.012564203241311</v>
          </cell>
          <cell r="F15">
            <v>41304799.049999997</v>
          </cell>
          <cell r="G15">
            <v>55</v>
          </cell>
          <cell r="H15" t="str">
            <v>Menominee</v>
          </cell>
          <cell r="I15">
            <v>87713257</v>
          </cell>
          <cell r="K15">
            <v>53.284646037029496</v>
          </cell>
          <cell r="L15">
            <v>4147490.31</v>
          </cell>
          <cell r="M15" t="str">
            <v>STATE AVERAGE</v>
          </cell>
        </row>
        <row r="16">
          <cell r="A16">
            <v>14</v>
          </cell>
          <cell r="B16" t="str">
            <v>Cass</v>
          </cell>
          <cell r="C16">
            <v>139639794</v>
          </cell>
          <cell r="E16">
            <v>46.695167954773694</v>
          </cell>
          <cell r="F16">
            <v>5682664.8700000001</v>
          </cell>
          <cell r="G16">
            <v>56</v>
          </cell>
          <cell r="H16" t="str">
            <v>Midland</v>
          </cell>
          <cell r="I16">
            <v>1428366981</v>
          </cell>
          <cell r="K16">
            <v>46.703185759234515</v>
          </cell>
          <cell r="L16">
            <v>58139086.559999995</v>
          </cell>
          <cell r="M16" t="str">
            <v>TAX RATE</v>
          </cell>
        </row>
        <row r="17">
          <cell r="A17">
            <v>15</v>
          </cell>
          <cell r="B17" t="str">
            <v>Charlevoix</v>
          </cell>
          <cell r="C17">
            <v>212115038</v>
          </cell>
          <cell r="E17">
            <v>42.537354131393556</v>
          </cell>
          <cell r="F17">
            <v>7750122.2600000007</v>
          </cell>
          <cell r="G17">
            <v>57</v>
          </cell>
          <cell r="H17" t="str">
            <v>Missaukee</v>
          </cell>
          <cell r="I17">
            <v>66301489</v>
          </cell>
          <cell r="K17">
            <v>45.403287911075424</v>
          </cell>
          <cell r="L17">
            <v>2612496.66</v>
          </cell>
          <cell r="M17" t="str">
            <v>WITHOUT WAYNE</v>
          </cell>
        </row>
        <row r="18">
          <cell r="A18">
            <v>16</v>
          </cell>
          <cell r="B18" t="str">
            <v>Cheboygan</v>
          </cell>
          <cell r="C18">
            <v>128069165</v>
          </cell>
          <cell r="E18">
            <v>44.457078798007309</v>
          </cell>
          <cell r="F18">
            <v>4925165.97</v>
          </cell>
          <cell r="G18">
            <v>58</v>
          </cell>
          <cell r="H18" t="str">
            <v>Monroe</v>
          </cell>
          <cell r="I18">
            <v>1950655315</v>
          </cell>
          <cell r="K18">
            <v>46.237044903035567</v>
          </cell>
          <cell r="L18">
            <v>78488605.5</v>
          </cell>
          <cell r="M18" t="str">
            <v>OR OAKLAND</v>
          </cell>
        </row>
        <row r="19">
          <cell r="A19">
            <v>17</v>
          </cell>
          <cell r="B19" t="str">
            <v>Chippewa</v>
          </cell>
          <cell r="C19">
            <v>167447179</v>
          </cell>
          <cell r="E19">
            <v>47.632672772588187</v>
          </cell>
          <cell r="F19">
            <v>6971273.6100000003</v>
          </cell>
          <cell r="G19">
            <v>59</v>
          </cell>
          <cell r="H19" t="str">
            <v>Montcalm</v>
          </cell>
          <cell r="I19">
            <v>217479815</v>
          </cell>
          <cell r="K19">
            <v>49.246638869820636</v>
          </cell>
          <cell r="L19">
            <v>9405271.0207804013</v>
          </cell>
          <cell r="M19">
            <v>47.893781860631414</v>
          </cell>
        </row>
        <row r="20">
          <cell r="A20">
            <v>18</v>
          </cell>
          <cell r="B20" t="str">
            <v>Clare</v>
          </cell>
          <cell r="C20">
            <v>133964091</v>
          </cell>
          <cell r="E20">
            <v>44.074980630443719</v>
          </cell>
          <cell r="F20">
            <v>5100680.17</v>
          </cell>
          <cell r="G20">
            <v>60</v>
          </cell>
          <cell r="H20" t="str">
            <v>Montmorency</v>
          </cell>
          <cell r="I20">
            <v>85878249</v>
          </cell>
          <cell r="K20">
            <v>38.958227990885099</v>
          </cell>
          <cell r="L20">
            <v>2830394.91</v>
          </cell>
        </row>
        <row r="21">
          <cell r="A21">
            <v>19</v>
          </cell>
          <cell r="B21" t="str">
            <v>Clinton</v>
          </cell>
          <cell r="C21">
            <v>207831656</v>
          </cell>
          <cell r="E21">
            <v>47.910767048884992</v>
          </cell>
          <cell r="F21">
            <v>8710384.120000001</v>
          </cell>
          <cell r="G21">
            <v>61</v>
          </cell>
          <cell r="H21" t="str">
            <v>Muskegon</v>
          </cell>
          <cell r="I21">
            <v>810773874</v>
          </cell>
          <cell r="K21">
            <v>49.698566204662875</v>
          </cell>
          <cell r="L21">
            <v>35429655.809999995</v>
          </cell>
        </row>
        <row r="22">
          <cell r="A22">
            <v>20</v>
          </cell>
          <cell r="B22" t="str">
            <v>Crawford</v>
          </cell>
          <cell r="C22">
            <v>119465349</v>
          </cell>
          <cell r="E22">
            <v>43.796722880707449</v>
          </cell>
          <cell r="F22">
            <v>4515398.6900000004</v>
          </cell>
          <cell r="G22">
            <v>62</v>
          </cell>
          <cell r="H22" t="str">
            <v>Newaygo</v>
          </cell>
          <cell r="I22">
            <v>175080762</v>
          </cell>
          <cell r="K22">
            <v>52.56778035955773</v>
          </cell>
          <cell r="L22">
            <v>8153122.4700000007</v>
          </cell>
          <cell r="M22" t="str">
            <v>COUNTY WITH</v>
          </cell>
        </row>
        <row r="23">
          <cell r="A23">
            <v>21</v>
          </cell>
          <cell r="B23" t="str">
            <v>Delta</v>
          </cell>
          <cell r="C23">
            <v>256048129</v>
          </cell>
          <cell r="E23">
            <v>45.067319800645762</v>
          </cell>
          <cell r="F23">
            <v>10003114.140000001</v>
          </cell>
          <cell r="G23">
            <v>63</v>
          </cell>
          <cell r="H23" t="str">
            <v>Oakland</v>
          </cell>
          <cell r="I23">
            <v>11847890397</v>
          </cell>
          <cell r="K23">
            <v>49.711353369806162</v>
          </cell>
          <cell r="L23">
            <v>517887323.82999998</v>
          </cell>
          <cell r="M23" t="str">
            <v>SMALLEST RATE</v>
          </cell>
        </row>
        <row r="24">
          <cell r="A24">
            <v>22</v>
          </cell>
          <cell r="B24" t="str">
            <v>Dickinson</v>
          </cell>
          <cell r="C24">
            <v>194779115</v>
          </cell>
          <cell r="E24">
            <v>52.581763501697807</v>
          </cell>
          <cell r="F24">
            <v>9073154.6699999999</v>
          </cell>
          <cell r="G24">
            <v>64</v>
          </cell>
          <cell r="H24" t="str">
            <v>Oceana</v>
          </cell>
          <cell r="I24">
            <v>73472288</v>
          </cell>
          <cell r="K24">
            <v>49.812036995499582</v>
          </cell>
          <cell r="L24">
            <v>3218970.6</v>
          </cell>
          <cell r="M24" t="str">
            <v>LEELANAU</v>
          </cell>
        </row>
        <row r="25">
          <cell r="A25">
            <v>23</v>
          </cell>
          <cell r="B25" t="str">
            <v>Eaton</v>
          </cell>
          <cell r="C25">
            <v>560595498</v>
          </cell>
          <cell r="E25">
            <v>49.350242780579734</v>
          </cell>
          <cell r="F25">
            <v>24301950.940000001</v>
          </cell>
          <cell r="G25">
            <v>65</v>
          </cell>
          <cell r="H25" t="str">
            <v>Ogemaw</v>
          </cell>
          <cell r="I25">
            <v>93644523</v>
          </cell>
          <cell r="K25">
            <v>43.048526265652505</v>
          </cell>
          <cell r="L25">
            <v>3469391.57</v>
          </cell>
          <cell r="M25">
            <v>34.2791</v>
          </cell>
        </row>
        <row r="26">
          <cell r="A26">
            <v>24</v>
          </cell>
          <cell r="B26" t="str">
            <v>Emmet</v>
          </cell>
          <cell r="C26">
            <v>245655087</v>
          </cell>
          <cell r="E26">
            <v>41.916403921242633</v>
          </cell>
          <cell r="F26">
            <v>8823047.3300000001</v>
          </cell>
          <cell r="G26">
            <v>66</v>
          </cell>
          <cell r="H26" t="str">
            <v>Ontonagon</v>
          </cell>
          <cell r="I26">
            <v>52886898</v>
          </cell>
          <cell r="J26">
            <v>6822413.6600000001</v>
          </cell>
          <cell r="K26">
            <v>50.663294678390855</v>
          </cell>
          <cell r="L26">
            <v>2362103.11</v>
          </cell>
        </row>
        <row r="27">
          <cell r="A27">
            <v>25</v>
          </cell>
          <cell r="B27" t="str">
            <v>Genesee</v>
          </cell>
          <cell r="C27">
            <v>2591079708</v>
          </cell>
          <cell r="E27">
            <v>49.318602246565852</v>
          </cell>
          <cell r="F27">
            <v>112241951.26000001</v>
          </cell>
          <cell r="G27">
            <v>67</v>
          </cell>
          <cell r="H27" t="str">
            <v>Osceola</v>
          </cell>
          <cell r="I27">
            <v>117031978</v>
          </cell>
          <cell r="K27">
            <v>48.642761109275618</v>
          </cell>
          <cell r="L27">
            <v>4990566.68</v>
          </cell>
        </row>
        <row r="28">
          <cell r="A28">
            <v>26</v>
          </cell>
          <cell r="B28" t="str">
            <v>Gladwin</v>
          </cell>
          <cell r="C28">
            <v>57706870</v>
          </cell>
          <cell r="E28">
            <v>48.816040273887673</v>
          </cell>
          <cell r="F28">
            <v>2470779.67</v>
          </cell>
          <cell r="G28">
            <v>68</v>
          </cell>
          <cell r="H28" t="str">
            <v>Oscoda</v>
          </cell>
          <cell r="I28">
            <v>38742566</v>
          </cell>
          <cell r="K28">
            <v>38.003214242443313</v>
          </cell>
          <cell r="L28">
            <v>1239886.6399999999</v>
          </cell>
          <cell r="M28" t="str">
            <v>COUNTY WITH</v>
          </cell>
        </row>
        <row r="29">
          <cell r="A29">
            <v>27</v>
          </cell>
          <cell r="B29" t="str">
            <v>Gogebic</v>
          </cell>
          <cell r="C29">
            <v>98888730</v>
          </cell>
          <cell r="E29">
            <v>52.594571393524824</v>
          </cell>
          <cell r="F29">
            <v>4607677.99</v>
          </cell>
          <cell r="G29">
            <v>69</v>
          </cell>
          <cell r="H29" t="str">
            <v>Otsego</v>
          </cell>
          <cell r="I29">
            <v>293942806</v>
          </cell>
          <cell r="K29">
            <v>39.23132150408879</v>
          </cell>
          <cell r="L29">
            <v>9768107.8900000006</v>
          </cell>
          <cell r="M29" t="str">
            <v>LARGEST RATE</v>
          </cell>
        </row>
        <row r="30">
          <cell r="A30">
            <v>28</v>
          </cell>
          <cell r="B30" t="str">
            <v>Grand Traverse</v>
          </cell>
          <cell r="C30">
            <v>581284583</v>
          </cell>
          <cell r="E30">
            <v>46.544343802078785</v>
          </cell>
          <cell r="F30">
            <v>23567801.98</v>
          </cell>
          <cell r="G30">
            <v>70</v>
          </cell>
          <cell r="H30" t="str">
            <v>Ottawa</v>
          </cell>
          <cell r="I30">
            <v>1573816915</v>
          </cell>
          <cell r="K30">
            <v>44.507783251268464</v>
          </cell>
          <cell r="L30">
            <v>60604200.640000001</v>
          </cell>
          <cell r="M30" t="str">
            <v>WAYNE</v>
          </cell>
        </row>
        <row r="31">
          <cell r="A31">
            <v>29</v>
          </cell>
          <cell r="B31" t="str">
            <v>Gratiot</v>
          </cell>
          <cell r="C31">
            <v>138020091</v>
          </cell>
          <cell r="E31">
            <v>47.867525359043562</v>
          </cell>
          <cell r="F31">
            <v>5778559.6600000001</v>
          </cell>
          <cell r="G31">
            <v>71</v>
          </cell>
          <cell r="H31" t="str">
            <v>Presque Isle</v>
          </cell>
          <cell r="I31">
            <v>59902408</v>
          </cell>
          <cell r="K31">
            <v>42.280517804893584</v>
          </cell>
          <cell r="L31">
            <v>2173290.38</v>
          </cell>
          <cell r="M31">
            <v>59.847200000000001</v>
          </cell>
        </row>
        <row r="32">
          <cell r="A32">
            <v>30</v>
          </cell>
          <cell r="B32" t="str">
            <v>Hillsdale</v>
          </cell>
          <cell r="C32">
            <v>151692699</v>
          </cell>
          <cell r="E32">
            <v>47.907201150135769</v>
          </cell>
          <cell r="F32">
            <v>6357016.4499999993</v>
          </cell>
          <cell r="G32">
            <v>72</v>
          </cell>
          <cell r="H32" t="str">
            <v>Roscommon</v>
          </cell>
          <cell r="I32">
            <v>93614470</v>
          </cell>
          <cell r="K32">
            <v>37.934695138475924</v>
          </cell>
          <cell r="L32">
            <v>2989549.56</v>
          </cell>
        </row>
        <row r="33">
          <cell r="A33">
            <v>31</v>
          </cell>
          <cell r="B33" t="str">
            <v>Houghton</v>
          </cell>
          <cell r="C33">
            <v>132300803</v>
          </cell>
          <cell r="E33">
            <v>53.250862113059128</v>
          </cell>
          <cell r="F33">
            <v>6251327</v>
          </cell>
          <cell r="G33">
            <v>73</v>
          </cell>
          <cell r="H33" t="str">
            <v>Saginaw</v>
          </cell>
          <cell r="I33">
            <v>1179995800</v>
          </cell>
          <cell r="K33">
            <v>45.882090732865329</v>
          </cell>
          <cell r="L33">
            <v>47060699.56000001</v>
          </cell>
        </row>
        <row r="34">
          <cell r="A34">
            <v>32</v>
          </cell>
          <cell r="B34" t="str">
            <v>Huron</v>
          </cell>
          <cell r="C34">
            <v>161224562</v>
          </cell>
          <cell r="E34">
            <v>51.252104514943575</v>
          </cell>
          <cell r="F34">
            <v>7295750.7300000004</v>
          </cell>
          <cell r="G34">
            <v>74</v>
          </cell>
          <cell r="H34" t="str">
            <v>St. Clair</v>
          </cell>
          <cell r="I34">
            <v>1464963109</v>
          </cell>
          <cell r="K34">
            <v>45.539001401570438</v>
          </cell>
          <cell r="L34">
            <v>57923178.419999994</v>
          </cell>
        </row>
        <row r="35">
          <cell r="A35">
            <v>33</v>
          </cell>
          <cell r="B35" t="str">
            <v>Ingham</v>
          </cell>
          <cell r="C35">
            <v>1721056355</v>
          </cell>
          <cell r="E35">
            <v>57.406642875444945</v>
          </cell>
          <cell r="F35">
            <v>88473729.409999996</v>
          </cell>
          <cell r="G35">
            <v>75</v>
          </cell>
          <cell r="H35" t="str">
            <v>St. Joseph</v>
          </cell>
          <cell r="I35">
            <v>308095989</v>
          </cell>
          <cell r="K35">
            <v>49.991908054343412</v>
          </cell>
          <cell r="L35">
            <v>13553730.42</v>
          </cell>
        </row>
        <row r="36">
          <cell r="A36">
            <v>34</v>
          </cell>
          <cell r="B36" t="str">
            <v>Ionia</v>
          </cell>
          <cell r="C36">
            <v>154458244</v>
          </cell>
          <cell r="E36">
            <v>47.377340208529112</v>
          </cell>
          <cell r="F36">
            <v>6391071.3099999996</v>
          </cell>
          <cell r="G36">
            <v>76</v>
          </cell>
          <cell r="H36" t="str">
            <v>Sanilac</v>
          </cell>
          <cell r="I36">
            <v>124486529</v>
          </cell>
          <cell r="K36">
            <v>49.305098658506253</v>
          </cell>
          <cell r="L36">
            <v>5390901.419999999</v>
          </cell>
        </row>
        <row r="37">
          <cell r="A37">
            <v>35</v>
          </cell>
          <cell r="B37" t="str">
            <v>Iosco</v>
          </cell>
          <cell r="C37">
            <v>134662402</v>
          </cell>
          <cell r="E37">
            <v>38.782437224014465</v>
          </cell>
          <cell r="F37">
            <v>4414561.74</v>
          </cell>
          <cell r="G37">
            <v>77</v>
          </cell>
          <cell r="H37" t="str">
            <v>Schoolcraft</v>
          </cell>
          <cell r="I37">
            <v>56578255</v>
          </cell>
          <cell r="K37">
            <v>47.19403311395871</v>
          </cell>
          <cell r="L37">
            <v>2330686.5099999998</v>
          </cell>
        </row>
        <row r="38">
          <cell r="A38">
            <v>36</v>
          </cell>
          <cell r="B38" t="str">
            <v>Iron</v>
          </cell>
          <cell r="C38">
            <v>93823920</v>
          </cell>
          <cell r="E38">
            <v>50.174331982718272</v>
          </cell>
          <cell r="F38">
            <v>4144608.99</v>
          </cell>
          <cell r="G38">
            <v>78</v>
          </cell>
          <cell r="H38" t="str">
            <v>Shiawassee</v>
          </cell>
          <cell r="I38">
            <v>199763491</v>
          </cell>
          <cell r="K38">
            <v>48.615387513427066</v>
          </cell>
          <cell r="L38">
            <v>8512998.5800000001</v>
          </cell>
        </row>
        <row r="39">
          <cell r="A39">
            <v>37</v>
          </cell>
          <cell r="B39" t="str">
            <v>Isabella</v>
          </cell>
          <cell r="C39">
            <v>220914940</v>
          </cell>
          <cell r="E39">
            <v>50.277617349012246</v>
          </cell>
          <cell r="F39">
            <v>9781587.1799999997</v>
          </cell>
          <cell r="G39">
            <v>79</v>
          </cell>
          <cell r="H39" t="str">
            <v>Tuscola</v>
          </cell>
          <cell r="I39">
            <v>139241097</v>
          </cell>
          <cell r="J39">
            <v>0</v>
          </cell>
          <cell r="K39">
            <v>52.032666275244885</v>
          </cell>
          <cell r="L39">
            <v>6409638.9500000011</v>
          </cell>
        </row>
        <row r="40">
          <cell r="A40">
            <v>38</v>
          </cell>
          <cell r="B40" t="str">
            <v>Jackson</v>
          </cell>
          <cell r="C40">
            <v>661852355</v>
          </cell>
          <cell r="E40">
            <v>49.945050418382209</v>
          </cell>
          <cell r="F40">
            <v>29085135.109999999</v>
          </cell>
          <cell r="G40">
            <v>80</v>
          </cell>
          <cell r="H40" t="str">
            <v>Van Buren</v>
          </cell>
          <cell r="I40">
            <v>376610176</v>
          </cell>
          <cell r="K40">
            <v>53.487770033064649</v>
          </cell>
          <cell r="L40">
            <v>17884377.430000003</v>
          </cell>
        </row>
        <row r="41">
          <cell r="A41">
            <v>39</v>
          </cell>
          <cell r="B41" t="str">
            <v>Kalamazoo</v>
          </cell>
          <cell r="C41">
            <v>1844131710</v>
          </cell>
          <cell r="E41">
            <v>52.902008463375971</v>
          </cell>
          <cell r="F41">
            <v>86493481.070000008</v>
          </cell>
          <cell r="G41">
            <v>81</v>
          </cell>
          <cell r="H41" t="str">
            <v>Washtenaw</v>
          </cell>
          <cell r="I41">
            <v>2915413849</v>
          </cell>
          <cell r="K41">
            <v>51.784217433070168</v>
          </cell>
          <cell r="L41">
            <v>133479941.56999999</v>
          </cell>
        </row>
        <row r="42">
          <cell r="A42">
            <v>40</v>
          </cell>
          <cell r="B42" t="str">
            <v>Kalkaska</v>
          </cell>
          <cell r="C42">
            <v>175999614</v>
          </cell>
          <cell r="E42">
            <v>39.731498979310267</v>
          </cell>
          <cell r="F42">
            <v>5936730.7999999998</v>
          </cell>
          <cell r="G42">
            <v>82</v>
          </cell>
          <cell r="H42" t="str">
            <v>Wayne</v>
          </cell>
          <cell r="I42">
            <v>12442584261</v>
          </cell>
          <cell r="K42">
            <v>59.84720393897922</v>
          </cell>
          <cell r="L42">
            <v>669998372.23000002</v>
          </cell>
        </row>
        <row r="43">
          <cell r="A43">
            <v>41</v>
          </cell>
          <cell r="B43" t="str">
            <v>Kent</v>
          </cell>
          <cell r="C43">
            <v>4665557155</v>
          </cell>
          <cell r="E43">
            <v>45.827467244906146</v>
          </cell>
          <cell r="F43">
            <v>185817324.76999998</v>
          </cell>
          <cell r="G43">
            <v>83</v>
          </cell>
          <cell r="H43" t="str">
            <v>Wexford</v>
          </cell>
          <cell r="I43">
            <v>158969450</v>
          </cell>
          <cell r="K43">
            <v>54.762237335538366</v>
          </cell>
          <cell r="L43">
            <v>7751706.0499999998</v>
          </cell>
        </row>
        <row r="44">
          <cell r="A44">
            <v>42</v>
          </cell>
          <cell r="B44" t="str">
            <v>Keweenaw</v>
          </cell>
          <cell r="C44">
            <v>5775747</v>
          </cell>
          <cell r="E44">
            <v>34.363875703004304</v>
          </cell>
          <cell r="F44">
            <v>163822.57</v>
          </cell>
        </row>
        <row r="45">
          <cell r="B45" t="str">
            <v>TOTALS</v>
          </cell>
        </row>
        <row r="46">
          <cell r="B46" t="str">
            <v>TV</v>
          </cell>
          <cell r="C46">
            <v>67144267525</v>
          </cell>
          <cell r="H46" t="str">
            <v>TAX</v>
          </cell>
          <cell r="I46">
            <v>2983193146.330781</v>
          </cell>
        </row>
        <row r="48">
          <cell r="F48" t="str">
            <v xml:space="preserve">           TAX RATE THUS FAR</v>
          </cell>
          <cell r="I48">
            <v>50.42960294741529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zoomScale="80" zoomScaleNormal="80" workbookViewId="0">
      <pane ySplit="4" topLeftCell="A5" activePane="bottomLeft" state="frozen"/>
      <selection pane="bottomLeft"/>
    </sheetView>
  </sheetViews>
  <sheetFormatPr defaultColWidth="9.109375" defaultRowHeight="14.4" x14ac:dyDescent="0.3"/>
  <cols>
    <col min="1" max="1" width="40.5546875" style="2" customWidth="1"/>
    <col min="2" max="3" width="11.6640625" style="2" customWidth="1"/>
    <col min="4" max="4" width="22.33203125" style="2" customWidth="1"/>
    <col min="5" max="5" width="23" style="2" customWidth="1"/>
    <col min="6" max="6" width="24.33203125" style="3" customWidth="1"/>
    <col min="7" max="7" width="25.109375" style="3" customWidth="1"/>
    <col min="8" max="8" width="24.44140625" style="3" customWidth="1"/>
    <col min="9" max="9" width="18.44140625" style="3" customWidth="1"/>
    <col min="10" max="10" width="19.109375" style="4" bestFit="1" customWidth="1"/>
    <col min="11" max="11" width="18.88671875" style="3" customWidth="1"/>
    <col min="12" max="12" width="17.6640625" style="3" customWidth="1"/>
    <col min="13" max="16384" width="9.109375" style="2"/>
  </cols>
  <sheetData>
    <row r="1" spans="1:12" ht="18" x14ac:dyDescent="0.35">
      <c r="A1" s="1" t="s">
        <v>0</v>
      </c>
    </row>
    <row r="2" spans="1:12" ht="18" x14ac:dyDescent="0.35">
      <c r="A2" s="5" t="s">
        <v>1</v>
      </c>
    </row>
    <row r="4" spans="1:12" s="8" customFormat="1" ht="60" customHeight="1" x14ac:dyDescent="0.3">
      <c r="A4" s="6" t="s">
        <v>3</v>
      </c>
      <c r="B4" s="6" t="s">
        <v>2</v>
      </c>
      <c r="C4" s="6" t="s">
        <v>54</v>
      </c>
      <c r="D4" s="6" t="s">
        <v>4</v>
      </c>
      <c r="E4" s="6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6" t="s">
        <v>10</v>
      </c>
      <c r="K4" s="7" t="s">
        <v>11</v>
      </c>
      <c r="L4" s="7" t="s">
        <v>12</v>
      </c>
    </row>
    <row r="5" spans="1:12" x14ac:dyDescent="0.3">
      <c r="A5" s="10" t="s">
        <v>13</v>
      </c>
      <c r="B5" s="9">
        <v>2010</v>
      </c>
      <c r="C5" s="9" t="s">
        <v>56</v>
      </c>
      <c r="D5" s="11">
        <v>17.717400000000001</v>
      </c>
      <c r="E5" s="11">
        <f t="shared" ref="E5:E41" si="0">MAX((D5-12),0)</f>
        <v>5.7174000000000014</v>
      </c>
      <c r="F5" s="12">
        <v>132900</v>
      </c>
      <c r="G5" s="12"/>
      <c r="H5" s="12">
        <f>F5-G5</f>
        <v>132900</v>
      </c>
      <c r="I5" s="12">
        <f t="shared" ref="I5:I41" si="1">MAX(ROUND(((E5*H5)/1000),2),0)</f>
        <v>759.84</v>
      </c>
      <c r="J5" s="13" t="s">
        <v>51</v>
      </c>
      <c r="K5" s="12">
        <f>IF(J5="Summer",I5,0)</f>
        <v>0</v>
      </c>
      <c r="L5" s="12">
        <f>IF(J5="Winter",I5,0)</f>
        <v>759.84</v>
      </c>
    </row>
    <row r="6" spans="1:12" x14ac:dyDescent="0.3">
      <c r="A6" s="15" t="s">
        <v>14</v>
      </c>
      <c r="B6" s="14">
        <v>2020</v>
      </c>
      <c r="C6" s="14" t="s">
        <v>56</v>
      </c>
      <c r="D6" s="11">
        <v>18</v>
      </c>
      <c r="E6" s="16">
        <f t="shared" si="0"/>
        <v>6</v>
      </c>
      <c r="F6" s="17">
        <v>95900</v>
      </c>
      <c r="G6" s="17"/>
      <c r="H6" s="17">
        <f t="shared" ref="H6:H41" si="2">F6-G6</f>
        <v>95900</v>
      </c>
      <c r="I6" s="17">
        <f t="shared" si="1"/>
        <v>575.4</v>
      </c>
      <c r="J6" s="13" t="s">
        <v>52</v>
      </c>
      <c r="K6" s="12">
        <f t="shared" ref="K6:K41" si="3">IF(J6="Summer",I6,0)</f>
        <v>575.4</v>
      </c>
      <c r="L6" s="12">
        <f t="shared" ref="L6:L41" si="4">IF(J6="Winter",I6,0)</f>
        <v>0</v>
      </c>
    </row>
    <row r="7" spans="1:12" x14ac:dyDescent="0.3">
      <c r="A7" s="15" t="s">
        <v>15</v>
      </c>
      <c r="B7" s="14">
        <v>3440</v>
      </c>
      <c r="C7" s="14" t="s">
        <v>57</v>
      </c>
      <c r="D7" s="11">
        <v>18</v>
      </c>
      <c r="E7" s="16">
        <f t="shared" si="0"/>
        <v>6</v>
      </c>
      <c r="F7" s="17">
        <v>72800</v>
      </c>
      <c r="G7" s="17"/>
      <c r="H7" s="17">
        <f t="shared" si="2"/>
        <v>72800</v>
      </c>
      <c r="I7" s="17">
        <f t="shared" si="1"/>
        <v>436.8</v>
      </c>
      <c r="J7" s="13" t="s">
        <v>51</v>
      </c>
      <c r="K7" s="12">
        <f t="shared" si="3"/>
        <v>0</v>
      </c>
      <c r="L7" s="12">
        <f t="shared" si="4"/>
        <v>436.8</v>
      </c>
    </row>
    <row r="8" spans="1:12" x14ac:dyDescent="0.3">
      <c r="A8" s="15" t="s">
        <v>16</v>
      </c>
      <c r="B8" s="14">
        <v>5035</v>
      </c>
      <c r="C8" s="14" t="s">
        <v>58</v>
      </c>
      <c r="D8" s="11">
        <v>18</v>
      </c>
      <c r="E8" s="16">
        <f t="shared" si="0"/>
        <v>6</v>
      </c>
      <c r="F8" s="17">
        <v>25000</v>
      </c>
      <c r="G8" s="17"/>
      <c r="H8" s="17">
        <f t="shared" si="2"/>
        <v>25000</v>
      </c>
      <c r="I8" s="17">
        <f t="shared" si="1"/>
        <v>150</v>
      </c>
      <c r="J8" s="13" t="s">
        <v>52</v>
      </c>
      <c r="K8" s="12">
        <f t="shared" si="3"/>
        <v>150</v>
      </c>
      <c r="L8" s="12">
        <f t="shared" si="4"/>
        <v>0</v>
      </c>
    </row>
    <row r="9" spans="1:12" x14ac:dyDescent="0.3">
      <c r="A9" s="15" t="s">
        <v>17</v>
      </c>
      <c r="B9" s="14">
        <v>5040</v>
      </c>
      <c r="C9" s="14" t="s">
        <v>58</v>
      </c>
      <c r="D9" s="11">
        <v>18</v>
      </c>
      <c r="E9" s="16">
        <f t="shared" si="0"/>
        <v>6</v>
      </c>
      <c r="F9" s="17">
        <v>986100</v>
      </c>
      <c r="G9" s="17"/>
      <c r="H9" s="17">
        <f t="shared" si="2"/>
        <v>986100</v>
      </c>
      <c r="I9" s="17">
        <f t="shared" si="1"/>
        <v>5916.6</v>
      </c>
      <c r="J9" s="13" t="s">
        <v>52</v>
      </c>
      <c r="K9" s="12">
        <f t="shared" si="3"/>
        <v>5916.6</v>
      </c>
      <c r="L9" s="12">
        <f t="shared" si="4"/>
        <v>0</v>
      </c>
    </row>
    <row r="10" spans="1:12" x14ac:dyDescent="0.3">
      <c r="A10" s="15" t="s">
        <v>18</v>
      </c>
      <c r="B10" s="14">
        <v>7010</v>
      </c>
      <c r="C10" s="14" t="s">
        <v>59</v>
      </c>
      <c r="D10" s="11">
        <v>10</v>
      </c>
      <c r="E10" s="16">
        <f t="shared" si="0"/>
        <v>0</v>
      </c>
      <c r="F10" s="17">
        <v>2571</v>
      </c>
      <c r="G10" s="17"/>
      <c r="H10" s="17">
        <f t="shared" si="2"/>
        <v>2571</v>
      </c>
      <c r="I10" s="17">
        <f t="shared" si="1"/>
        <v>0</v>
      </c>
      <c r="J10" s="13" t="s">
        <v>53</v>
      </c>
      <c r="K10" s="12">
        <f t="shared" si="3"/>
        <v>0</v>
      </c>
      <c r="L10" s="12">
        <f t="shared" si="4"/>
        <v>0</v>
      </c>
    </row>
    <row r="11" spans="1:12" x14ac:dyDescent="0.3">
      <c r="A11" s="15" t="s">
        <v>19</v>
      </c>
      <c r="B11" s="14">
        <v>10025</v>
      </c>
      <c r="C11" s="14" t="s">
        <v>60</v>
      </c>
      <c r="D11" s="11">
        <v>18</v>
      </c>
      <c r="E11" s="16">
        <f t="shared" si="0"/>
        <v>6</v>
      </c>
      <c r="F11" s="17">
        <v>2301200</v>
      </c>
      <c r="G11" s="17">
        <v>5514450</v>
      </c>
      <c r="H11" s="17">
        <f t="shared" si="2"/>
        <v>-3213250</v>
      </c>
      <c r="I11" s="17">
        <f t="shared" si="1"/>
        <v>0</v>
      </c>
      <c r="J11" s="13" t="s">
        <v>53</v>
      </c>
      <c r="K11" s="12">
        <f t="shared" si="3"/>
        <v>0</v>
      </c>
      <c r="L11" s="12">
        <f t="shared" si="4"/>
        <v>0</v>
      </c>
    </row>
    <row r="12" spans="1:12" x14ac:dyDescent="0.3">
      <c r="A12" s="15" t="s">
        <v>20</v>
      </c>
      <c r="B12" s="14">
        <v>11033</v>
      </c>
      <c r="C12" s="14" t="s">
        <v>61</v>
      </c>
      <c r="D12" s="11">
        <v>18</v>
      </c>
      <c r="E12" s="16">
        <f t="shared" si="0"/>
        <v>6</v>
      </c>
      <c r="F12" s="17">
        <v>-984941</v>
      </c>
      <c r="G12" s="17"/>
      <c r="H12" s="17">
        <f t="shared" si="2"/>
        <v>-984941</v>
      </c>
      <c r="I12" s="17">
        <f t="shared" si="1"/>
        <v>0</v>
      </c>
      <c r="J12" s="13" t="s">
        <v>53</v>
      </c>
      <c r="K12" s="12">
        <f t="shared" si="3"/>
        <v>0</v>
      </c>
      <c r="L12" s="12">
        <f t="shared" si="4"/>
        <v>0</v>
      </c>
    </row>
    <row r="13" spans="1:12" x14ac:dyDescent="0.3">
      <c r="A13" s="15" t="s">
        <v>21</v>
      </c>
      <c r="B13" s="14">
        <v>11200</v>
      </c>
      <c r="C13" s="14" t="s">
        <v>61</v>
      </c>
      <c r="D13" s="11">
        <v>17.7498</v>
      </c>
      <c r="E13" s="16">
        <f t="shared" si="0"/>
        <v>5.7498000000000005</v>
      </c>
      <c r="F13" s="17">
        <v>973783</v>
      </c>
      <c r="G13" s="17"/>
      <c r="H13" s="17">
        <f t="shared" si="2"/>
        <v>973783</v>
      </c>
      <c r="I13" s="17">
        <f t="shared" si="1"/>
        <v>5599.06</v>
      </c>
      <c r="J13" s="13" t="s">
        <v>52</v>
      </c>
      <c r="K13" s="12">
        <f t="shared" si="3"/>
        <v>5599.06</v>
      </c>
      <c r="L13" s="12">
        <f t="shared" si="4"/>
        <v>0</v>
      </c>
    </row>
    <row r="14" spans="1:12" x14ac:dyDescent="0.3">
      <c r="A14" s="15" t="s">
        <v>22</v>
      </c>
      <c r="B14" s="14">
        <v>11340</v>
      </c>
      <c r="C14" s="14" t="s">
        <v>62</v>
      </c>
      <c r="D14" s="11">
        <v>8.3759999999999994</v>
      </c>
      <c r="E14" s="16">
        <f t="shared" si="0"/>
        <v>0</v>
      </c>
      <c r="F14" s="17">
        <v>-367370</v>
      </c>
      <c r="G14" s="17"/>
      <c r="H14" s="17">
        <f t="shared" si="2"/>
        <v>-367370</v>
      </c>
      <c r="I14" s="17">
        <f t="shared" si="1"/>
        <v>0</v>
      </c>
      <c r="J14" s="13" t="s">
        <v>53</v>
      </c>
      <c r="K14" s="12">
        <f t="shared" si="3"/>
        <v>0</v>
      </c>
      <c r="L14" s="12">
        <f t="shared" si="4"/>
        <v>0</v>
      </c>
    </row>
    <row r="15" spans="1:12" x14ac:dyDescent="0.3">
      <c r="A15" s="15" t="s">
        <v>23</v>
      </c>
      <c r="B15" s="14">
        <v>15010</v>
      </c>
      <c r="C15" s="14" t="s">
        <v>63</v>
      </c>
      <c r="D15" s="11">
        <v>15.790800000000001</v>
      </c>
      <c r="E15" s="16">
        <f t="shared" si="0"/>
        <v>3.7908000000000008</v>
      </c>
      <c r="F15" s="17">
        <v>374900</v>
      </c>
      <c r="G15" s="17"/>
      <c r="H15" s="17">
        <f t="shared" si="2"/>
        <v>374900</v>
      </c>
      <c r="I15" s="17">
        <f t="shared" si="1"/>
        <v>1421.17</v>
      </c>
      <c r="J15" s="13" t="s">
        <v>51</v>
      </c>
      <c r="K15" s="12">
        <f t="shared" si="3"/>
        <v>0</v>
      </c>
      <c r="L15" s="12">
        <f t="shared" si="4"/>
        <v>1421.17</v>
      </c>
    </row>
    <row r="16" spans="1:12" x14ac:dyDescent="0.3">
      <c r="A16" s="15" t="s">
        <v>24</v>
      </c>
      <c r="B16" s="14">
        <v>15030</v>
      </c>
      <c r="C16" s="14" t="s">
        <v>63</v>
      </c>
      <c r="D16" s="11">
        <v>18</v>
      </c>
      <c r="E16" s="16">
        <f t="shared" si="0"/>
        <v>6</v>
      </c>
      <c r="F16" s="17">
        <v>249616</v>
      </c>
      <c r="G16" s="17"/>
      <c r="H16" s="17">
        <f t="shared" si="2"/>
        <v>249616</v>
      </c>
      <c r="I16" s="17">
        <f t="shared" si="1"/>
        <v>1497.7</v>
      </c>
      <c r="J16" s="13" t="s">
        <v>51</v>
      </c>
      <c r="K16" s="12">
        <f t="shared" si="3"/>
        <v>0</v>
      </c>
      <c r="L16" s="12">
        <f t="shared" si="4"/>
        <v>1497.7</v>
      </c>
    </row>
    <row r="17" spans="1:12" x14ac:dyDescent="0.3">
      <c r="A17" s="15" t="s">
        <v>25</v>
      </c>
      <c r="B17" s="14">
        <v>16070</v>
      </c>
      <c r="C17" s="14" t="s">
        <v>64</v>
      </c>
      <c r="D17" s="11">
        <v>17.763400000000001</v>
      </c>
      <c r="E17" s="16">
        <f t="shared" si="0"/>
        <v>5.7634000000000007</v>
      </c>
      <c r="F17" s="17">
        <v>633250</v>
      </c>
      <c r="G17" s="17"/>
      <c r="H17" s="17">
        <f t="shared" si="2"/>
        <v>633250</v>
      </c>
      <c r="I17" s="17">
        <f t="shared" si="1"/>
        <v>3649.67</v>
      </c>
      <c r="J17" s="13" t="s">
        <v>52</v>
      </c>
      <c r="K17" s="12">
        <f t="shared" si="3"/>
        <v>3649.67</v>
      </c>
      <c r="L17" s="12">
        <f t="shared" si="4"/>
        <v>0</v>
      </c>
    </row>
    <row r="18" spans="1:12" x14ac:dyDescent="0.3">
      <c r="A18" s="15" t="s">
        <v>26</v>
      </c>
      <c r="B18" s="14">
        <v>17050</v>
      </c>
      <c r="C18" s="14" t="s">
        <v>65</v>
      </c>
      <c r="D18" s="11">
        <v>18</v>
      </c>
      <c r="E18" s="16">
        <f t="shared" si="0"/>
        <v>6</v>
      </c>
      <c r="F18" s="17">
        <v>446700</v>
      </c>
      <c r="G18" s="17"/>
      <c r="H18" s="17">
        <f t="shared" si="2"/>
        <v>446700</v>
      </c>
      <c r="I18" s="17">
        <f t="shared" si="1"/>
        <v>2680.2</v>
      </c>
      <c r="J18" s="13" t="s">
        <v>51</v>
      </c>
      <c r="K18" s="12">
        <f t="shared" si="3"/>
        <v>0</v>
      </c>
      <c r="L18" s="12">
        <f t="shared" si="4"/>
        <v>2680.2</v>
      </c>
    </row>
    <row r="19" spans="1:12" x14ac:dyDescent="0.3">
      <c r="A19" s="15" t="s">
        <v>27</v>
      </c>
      <c r="B19" s="14">
        <v>17160</v>
      </c>
      <c r="C19" s="14" t="s">
        <v>65</v>
      </c>
      <c r="D19" s="11">
        <v>18</v>
      </c>
      <c r="E19" s="16">
        <f t="shared" si="0"/>
        <v>6</v>
      </c>
      <c r="F19" s="17">
        <v>243700</v>
      </c>
      <c r="G19" s="17"/>
      <c r="H19" s="17">
        <f t="shared" si="2"/>
        <v>243700</v>
      </c>
      <c r="I19" s="17">
        <f t="shared" si="1"/>
        <v>1462.2</v>
      </c>
      <c r="J19" s="13" t="s">
        <v>51</v>
      </c>
      <c r="K19" s="12">
        <f t="shared" si="3"/>
        <v>0</v>
      </c>
      <c r="L19" s="12">
        <f t="shared" si="4"/>
        <v>1462.2</v>
      </c>
    </row>
    <row r="20" spans="1:12" x14ac:dyDescent="0.3">
      <c r="A20" s="15" t="s">
        <v>28</v>
      </c>
      <c r="B20" s="14">
        <v>24020</v>
      </c>
      <c r="C20" s="14" t="s">
        <v>66</v>
      </c>
      <c r="D20" s="11">
        <v>13.991099999999999</v>
      </c>
      <c r="E20" s="16">
        <f t="shared" si="0"/>
        <v>1.9910999999999994</v>
      </c>
      <c r="F20" s="17">
        <v>1617450</v>
      </c>
      <c r="G20" s="17"/>
      <c r="H20" s="17">
        <f t="shared" si="2"/>
        <v>1617450</v>
      </c>
      <c r="I20" s="17">
        <f t="shared" si="1"/>
        <v>3220.5</v>
      </c>
      <c r="J20" s="13" t="s">
        <v>52</v>
      </c>
      <c r="K20" s="12">
        <f t="shared" si="3"/>
        <v>3220.5</v>
      </c>
      <c r="L20" s="12">
        <f t="shared" si="4"/>
        <v>0</v>
      </c>
    </row>
    <row r="21" spans="1:12" x14ac:dyDescent="0.3">
      <c r="A21" s="15" t="s">
        <v>29</v>
      </c>
      <c r="B21" s="14">
        <v>27080</v>
      </c>
      <c r="C21" s="14" t="s">
        <v>67</v>
      </c>
      <c r="D21" s="11">
        <v>18</v>
      </c>
      <c r="E21" s="16">
        <f t="shared" si="0"/>
        <v>6</v>
      </c>
      <c r="F21" s="17">
        <v>-114550</v>
      </c>
      <c r="G21" s="17"/>
      <c r="H21" s="17">
        <f t="shared" si="2"/>
        <v>-114550</v>
      </c>
      <c r="I21" s="17">
        <f t="shared" si="1"/>
        <v>0</v>
      </c>
      <c r="J21" s="13" t="s">
        <v>53</v>
      </c>
      <c r="K21" s="12">
        <f t="shared" si="3"/>
        <v>0</v>
      </c>
      <c r="L21" s="12">
        <f t="shared" si="4"/>
        <v>0</v>
      </c>
    </row>
    <row r="22" spans="1:12" x14ac:dyDescent="0.3">
      <c r="A22" s="15" t="s">
        <v>30</v>
      </c>
      <c r="B22" s="14">
        <v>31070</v>
      </c>
      <c r="C22" s="14" t="s">
        <v>68</v>
      </c>
      <c r="D22" s="11">
        <v>17.581099999999999</v>
      </c>
      <c r="E22" s="16">
        <f t="shared" si="0"/>
        <v>5.5810999999999993</v>
      </c>
      <c r="F22" s="17">
        <v>1340880</v>
      </c>
      <c r="G22" s="17"/>
      <c r="H22" s="17">
        <f t="shared" si="2"/>
        <v>1340880</v>
      </c>
      <c r="I22" s="17">
        <f t="shared" si="1"/>
        <v>7483.59</v>
      </c>
      <c r="J22" s="13" t="s">
        <v>52</v>
      </c>
      <c r="K22" s="12">
        <f t="shared" si="3"/>
        <v>7483.59</v>
      </c>
      <c r="L22" s="12">
        <f t="shared" si="4"/>
        <v>0</v>
      </c>
    </row>
    <row r="23" spans="1:12" x14ac:dyDescent="0.3">
      <c r="A23" s="15" t="s">
        <v>31</v>
      </c>
      <c r="B23" s="14">
        <v>32610</v>
      </c>
      <c r="C23" s="14" t="s">
        <v>69</v>
      </c>
      <c r="D23" s="11">
        <v>18</v>
      </c>
      <c r="E23" s="16">
        <f t="shared" si="0"/>
        <v>6</v>
      </c>
      <c r="F23" s="17">
        <v>158600</v>
      </c>
      <c r="G23" s="17"/>
      <c r="H23" s="17">
        <f t="shared" si="2"/>
        <v>158600</v>
      </c>
      <c r="I23" s="17">
        <f t="shared" si="1"/>
        <v>951.6</v>
      </c>
      <c r="J23" s="13" t="s">
        <v>51</v>
      </c>
      <c r="K23" s="12">
        <f t="shared" si="3"/>
        <v>0</v>
      </c>
      <c r="L23" s="12">
        <f t="shared" si="4"/>
        <v>951.6</v>
      </c>
    </row>
    <row r="24" spans="1:12" x14ac:dyDescent="0.3">
      <c r="A24" s="15" t="s">
        <v>32</v>
      </c>
      <c r="B24" s="14">
        <v>34360</v>
      </c>
      <c r="C24" s="14" t="s">
        <v>70</v>
      </c>
      <c r="D24" s="11">
        <v>18</v>
      </c>
      <c r="E24" s="16">
        <f t="shared" si="0"/>
        <v>6</v>
      </c>
      <c r="F24" s="17">
        <v>245523</v>
      </c>
      <c r="G24" s="17"/>
      <c r="H24" s="17">
        <f t="shared" si="2"/>
        <v>245523</v>
      </c>
      <c r="I24" s="17">
        <f t="shared" si="1"/>
        <v>1473.14</v>
      </c>
      <c r="J24" s="13" t="s">
        <v>51</v>
      </c>
      <c r="K24" s="12">
        <f t="shared" si="3"/>
        <v>0</v>
      </c>
      <c r="L24" s="12">
        <f t="shared" si="4"/>
        <v>1473.14</v>
      </c>
    </row>
    <row r="25" spans="1:12" x14ac:dyDescent="0.3">
      <c r="A25" s="15" t="s">
        <v>33</v>
      </c>
      <c r="B25" s="14">
        <v>42030</v>
      </c>
      <c r="C25" s="14" t="s">
        <v>71</v>
      </c>
      <c r="D25" s="11">
        <v>5.1669999999999998</v>
      </c>
      <c r="E25" s="16">
        <f t="shared" si="0"/>
        <v>0</v>
      </c>
      <c r="F25" s="17">
        <v>-18940</v>
      </c>
      <c r="G25" s="17"/>
      <c r="H25" s="17">
        <f t="shared" si="2"/>
        <v>-18940</v>
      </c>
      <c r="I25" s="17">
        <f t="shared" si="1"/>
        <v>0</v>
      </c>
      <c r="J25" s="13" t="s">
        <v>53</v>
      </c>
      <c r="K25" s="12">
        <f t="shared" si="3"/>
        <v>0</v>
      </c>
      <c r="L25" s="12">
        <f t="shared" si="4"/>
        <v>0</v>
      </c>
    </row>
    <row r="26" spans="1:12" x14ac:dyDescent="0.3">
      <c r="A26" s="15" t="s">
        <v>34</v>
      </c>
      <c r="B26" s="14">
        <v>43040</v>
      </c>
      <c r="C26" s="14" t="s">
        <v>72</v>
      </c>
      <c r="D26" s="11">
        <v>18</v>
      </c>
      <c r="E26" s="16">
        <f t="shared" si="0"/>
        <v>6</v>
      </c>
      <c r="F26" s="17">
        <v>1581180</v>
      </c>
      <c r="G26" s="17">
        <v>29400</v>
      </c>
      <c r="H26" s="17">
        <f t="shared" si="2"/>
        <v>1551780</v>
      </c>
      <c r="I26" s="17">
        <f t="shared" si="1"/>
        <v>9310.68</v>
      </c>
      <c r="J26" s="13" t="s">
        <v>51</v>
      </c>
      <c r="K26" s="12">
        <f t="shared" si="3"/>
        <v>0</v>
      </c>
      <c r="L26" s="12">
        <f t="shared" si="4"/>
        <v>9310.68</v>
      </c>
    </row>
    <row r="27" spans="1:12" x14ac:dyDescent="0.3">
      <c r="A27" s="15" t="s">
        <v>35</v>
      </c>
      <c r="B27" s="14">
        <v>45010</v>
      </c>
      <c r="C27" s="14" t="s">
        <v>73</v>
      </c>
      <c r="D27" s="11">
        <v>15.069599999999999</v>
      </c>
      <c r="E27" s="16">
        <f t="shared" si="0"/>
        <v>3.0695999999999994</v>
      </c>
      <c r="F27" s="17">
        <v>886969</v>
      </c>
      <c r="G27" s="17"/>
      <c r="H27" s="17">
        <f t="shared" si="2"/>
        <v>886969</v>
      </c>
      <c r="I27" s="17">
        <f t="shared" si="1"/>
        <v>2722.64</v>
      </c>
      <c r="J27" s="13" t="s">
        <v>51</v>
      </c>
      <c r="K27" s="12">
        <f t="shared" si="3"/>
        <v>0</v>
      </c>
      <c r="L27" s="12">
        <f t="shared" si="4"/>
        <v>2722.64</v>
      </c>
    </row>
    <row r="28" spans="1:12" x14ac:dyDescent="0.3">
      <c r="A28" s="15" t="s">
        <v>36</v>
      </c>
      <c r="B28" s="14">
        <v>45040</v>
      </c>
      <c r="C28" s="14" t="s">
        <v>73</v>
      </c>
      <c r="D28" s="11">
        <v>13.388</v>
      </c>
      <c r="E28" s="16">
        <f t="shared" si="0"/>
        <v>1.3879999999999999</v>
      </c>
      <c r="F28" s="17">
        <v>-167380</v>
      </c>
      <c r="G28" s="17"/>
      <c r="H28" s="17">
        <f t="shared" si="2"/>
        <v>-167380</v>
      </c>
      <c r="I28" s="17">
        <f t="shared" si="1"/>
        <v>0</v>
      </c>
      <c r="J28" s="13" t="s">
        <v>53</v>
      </c>
      <c r="K28" s="12">
        <f t="shared" si="3"/>
        <v>0</v>
      </c>
      <c r="L28" s="12">
        <f t="shared" si="4"/>
        <v>0</v>
      </c>
    </row>
    <row r="29" spans="1:12" x14ac:dyDescent="0.3">
      <c r="A29" s="15" t="s">
        <v>37</v>
      </c>
      <c r="B29" s="14">
        <v>49020</v>
      </c>
      <c r="C29" s="14" t="s">
        <v>74</v>
      </c>
      <c r="D29" s="11">
        <v>4.0377000000000001</v>
      </c>
      <c r="E29" s="16">
        <f t="shared" si="0"/>
        <v>0</v>
      </c>
      <c r="F29" s="17">
        <v>75667</v>
      </c>
      <c r="G29" s="17"/>
      <c r="H29" s="17">
        <f t="shared" si="2"/>
        <v>75667</v>
      </c>
      <c r="I29" s="17">
        <f t="shared" si="1"/>
        <v>0</v>
      </c>
      <c r="J29" s="13" t="s">
        <v>53</v>
      </c>
      <c r="K29" s="12">
        <f t="shared" si="3"/>
        <v>0</v>
      </c>
      <c r="L29" s="12">
        <f t="shared" si="4"/>
        <v>0</v>
      </c>
    </row>
    <row r="30" spans="1:12" x14ac:dyDescent="0.3">
      <c r="A30" s="15" t="s">
        <v>38</v>
      </c>
      <c r="B30" s="14">
        <v>49040</v>
      </c>
      <c r="C30" s="14" t="s">
        <v>74</v>
      </c>
      <c r="D30" s="11">
        <v>18</v>
      </c>
      <c r="E30" s="16">
        <f t="shared" si="0"/>
        <v>6</v>
      </c>
      <c r="F30" s="17">
        <v>756631</v>
      </c>
      <c r="G30" s="17"/>
      <c r="H30" s="17">
        <f t="shared" si="2"/>
        <v>756631</v>
      </c>
      <c r="I30" s="17">
        <f t="shared" si="1"/>
        <v>4539.79</v>
      </c>
      <c r="J30" s="13" t="s">
        <v>52</v>
      </c>
      <c r="K30" s="12">
        <f t="shared" si="3"/>
        <v>4539.79</v>
      </c>
      <c r="L30" s="12">
        <f t="shared" si="4"/>
        <v>0</v>
      </c>
    </row>
    <row r="31" spans="1:12" x14ac:dyDescent="0.3">
      <c r="A31" s="15" t="s">
        <v>39</v>
      </c>
      <c r="B31" s="14">
        <v>49070</v>
      </c>
      <c r="C31" s="14" t="s">
        <v>74</v>
      </c>
      <c r="D31" s="11">
        <v>14.8734</v>
      </c>
      <c r="E31" s="16">
        <f t="shared" si="0"/>
        <v>2.8734000000000002</v>
      </c>
      <c r="F31" s="17">
        <v>214700</v>
      </c>
      <c r="G31" s="17"/>
      <c r="H31" s="17">
        <f t="shared" si="2"/>
        <v>214700</v>
      </c>
      <c r="I31" s="17">
        <f t="shared" si="1"/>
        <v>616.91999999999996</v>
      </c>
      <c r="J31" s="13" t="s">
        <v>52</v>
      </c>
      <c r="K31" s="12">
        <f t="shared" si="3"/>
        <v>616.91999999999996</v>
      </c>
      <c r="L31" s="12">
        <f t="shared" si="4"/>
        <v>0</v>
      </c>
    </row>
    <row r="32" spans="1:12" x14ac:dyDescent="0.3">
      <c r="A32" s="15" t="s">
        <v>40</v>
      </c>
      <c r="B32" s="14">
        <v>49110</v>
      </c>
      <c r="C32" s="14" t="s">
        <v>74</v>
      </c>
      <c r="D32" s="11">
        <v>7.7298</v>
      </c>
      <c r="E32" s="16">
        <f t="shared" si="0"/>
        <v>0</v>
      </c>
      <c r="F32" s="17">
        <v>-1290936</v>
      </c>
      <c r="G32" s="17"/>
      <c r="H32" s="17">
        <f t="shared" si="2"/>
        <v>-1290936</v>
      </c>
      <c r="I32" s="17">
        <f t="shared" si="1"/>
        <v>0</v>
      </c>
      <c r="J32" s="13" t="s">
        <v>53</v>
      </c>
      <c r="K32" s="12">
        <f t="shared" si="3"/>
        <v>0</v>
      </c>
      <c r="L32" s="12">
        <f t="shared" si="4"/>
        <v>0</v>
      </c>
    </row>
    <row r="33" spans="1:12" x14ac:dyDescent="0.3">
      <c r="A33" s="15" t="s">
        <v>41</v>
      </c>
      <c r="B33" s="14">
        <v>52100</v>
      </c>
      <c r="C33" s="14" t="s">
        <v>75</v>
      </c>
      <c r="D33" s="11">
        <v>14.999599999999999</v>
      </c>
      <c r="E33" s="16">
        <f t="shared" si="0"/>
        <v>2.9995999999999992</v>
      </c>
      <c r="F33" s="17">
        <v>-54900</v>
      </c>
      <c r="G33" s="17"/>
      <c r="H33" s="17">
        <f t="shared" si="2"/>
        <v>-54900</v>
      </c>
      <c r="I33" s="17">
        <f t="shared" si="1"/>
        <v>0</v>
      </c>
      <c r="J33" s="13" t="s">
        <v>53</v>
      </c>
      <c r="K33" s="12">
        <f t="shared" si="3"/>
        <v>0</v>
      </c>
      <c r="L33" s="12">
        <f t="shared" si="4"/>
        <v>0</v>
      </c>
    </row>
    <row r="34" spans="1:12" x14ac:dyDescent="0.3">
      <c r="A34" s="15" t="s">
        <v>42</v>
      </c>
      <c r="B34" s="14">
        <v>52110</v>
      </c>
      <c r="C34" s="14" t="s">
        <v>75</v>
      </c>
      <c r="D34" s="11">
        <v>18</v>
      </c>
      <c r="E34" s="16">
        <f t="shared" si="0"/>
        <v>6</v>
      </c>
      <c r="F34" s="17">
        <v>1797750</v>
      </c>
      <c r="G34" s="17"/>
      <c r="H34" s="17">
        <f t="shared" si="2"/>
        <v>1797750</v>
      </c>
      <c r="I34" s="17">
        <f t="shared" si="1"/>
        <v>10786.5</v>
      </c>
      <c r="J34" s="13" t="s">
        <v>52</v>
      </c>
      <c r="K34" s="12">
        <f t="shared" si="3"/>
        <v>10786.5</v>
      </c>
      <c r="L34" s="12">
        <f t="shared" si="4"/>
        <v>0</v>
      </c>
    </row>
    <row r="35" spans="1:12" x14ac:dyDescent="0.3">
      <c r="A35" s="15" t="s">
        <v>43</v>
      </c>
      <c r="B35" s="14">
        <v>52160</v>
      </c>
      <c r="C35" s="14" t="s">
        <v>75</v>
      </c>
      <c r="D35" s="11">
        <v>18</v>
      </c>
      <c r="E35" s="16">
        <f t="shared" si="0"/>
        <v>6</v>
      </c>
      <c r="F35" s="17">
        <v>85250</v>
      </c>
      <c r="G35" s="17"/>
      <c r="H35" s="17">
        <f t="shared" si="2"/>
        <v>85250</v>
      </c>
      <c r="I35" s="17">
        <f t="shared" si="1"/>
        <v>511.5</v>
      </c>
      <c r="J35" s="13" t="s">
        <v>51</v>
      </c>
      <c r="K35" s="12">
        <f t="shared" si="3"/>
        <v>0</v>
      </c>
      <c r="L35" s="12">
        <f t="shared" si="4"/>
        <v>511.5</v>
      </c>
    </row>
    <row r="36" spans="1:12" s="18" customFormat="1" x14ac:dyDescent="0.3">
      <c r="A36" s="15" t="s">
        <v>44</v>
      </c>
      <c r="B36" s="14">
        <v>61020</v>
      </c>
      <c r="C36" s="14" t="s">
        <v>76</v>
      </c>
      <c r="D36" s="11">
        <v>18</v>
      </c>
      <c r="E36" s="16">
        <f t="shared" si="0"/>
        <v>6</v>
      </c>
      <c r="F36" s="17">
        <v>1138700</v>
      </c>
      <c r="G36" s="17"/>
      <c r="H36" s="17">
        <f t="shared" si="2"/>
        <v>1138700</v>
      </c>
      <c r="I36" s="17">
        <f t="shared" si="1"/>
        <v>6832.2</v>
      </c>
      <c r="J36" s="13" t="s">
        <v>52</v>
      </c>
      <c r="K36" s="12">
        <f t="shared" si="3"/>
        <v>6832.2</v>
      </c>
      <c r="L36" s="12">
        <f t="shared" si="4"/>
        <v>0</v>
      </c>
    </row>
    <row r="37" spans="1:12" s="18" customFormat="1" x14ac:dyDescent="0.3">
      <c r="A37" s="15" t="s">
        <v>45</v>
      </c>
      <c r="B37" s="14">
        <v>64070</v>
      </c>
      <c r="C37" s="14" t="s">
        <v>77</v>
      </c>
      <c r="D37" s="11">
        <v>18</v>
      </c>
      <c r="E37" s="16">
        <f t="shared" si="0"/>
        <v>6</v>
      </c>
      <c r="F37" s="17">
        <v>338713</v>
      </c>
      <c r="G37" s="17"/>
      <c r="H37" s="17">
        <f t="shared" si="2"/>
        <v>338713</v>
      </c>
      <c r="I37" s="17">
        <f t="shared" si="1"/>
        <v>2032.28</v>
      </c>
      <c r="J37" s="13" t="s">
        <v>51</v>
      </c>
      <c r="K37" s="12">
        <f t="shared" si="3"/>
        <v>0</v>
      </c>
      <c r="L37" s="12">
        <f t="shared" si="4"/>
        <v>2032.28</v>
      </c>
    </row>
    <row r="38" spans="1:12" s="18" customFormat="1" x14ac:dyDescent="0.3">
      <c r="A38" s="15" t="s">
        <v>46</v>
      </c>
      <c r="B38" s="14">
        <v>69040</v>
      </c>
      <c r="C38" s="14" t="s">
        <v>78</v>
      </c>
      <c r="D38" s="11">
        <v>18</v>
      </c>
      <c r="E38" s="16">
        <f t="shared" si="0"/>
        <v>6</v>
      </c>
      <c r="F38" s="17">
        <v>687900</v>
      </c>
      <c r="G38" s="17"/>
      <c r="H38" s="17">
        <f t="shared" si="2"/>
        <v>687900</v>
      </c>
      <c r="I38" s="17">
        <f t="shared" si="1"/>
        <v>4127.3999999999996</v>
      </c>
      <c r="J38" s="13" t="s">
        <v>52</v>
      </c>
      <c r="K38" s="12">
        <f t="shared" si="3"/>
        <v>4127.3999999999996</v>
      </c>
      <c r="L38" s="12">
        <f t="shared" si="4"/>
        <v>0</v>
      </c>
    </row>
    <row r="39" spans="1:12" s="18" customFormat="1" x14ac:dyDescent="0.3">
      <c r="A39" s="15" t="s">
        <v>47</v>
      </c>
      <c r="B39" s="14">
        <v>80040</v>
      </c>
      <c r="C39" s="14" t="s">
        <v>79</v>
      </c>
      <c r="D39" s="11">
        <v>18</v>
      </c>
      <c r="E39" s="16">
        <f t="shared" si="0"/>
        <v>6</v>
      </c>
      <c r="F39" s="17">
        <v>47300</v>
      </c>
      <c r="G39" s="17"/>
      <c r="H39" s="17">
        <f t="shared" si="2"/>
        <v>47300</v>
      </c>
      <c r="I39" s="17">
        <f t="shared" si="1"/>
        <v>283.8</v>
      </c>
      <c r="J39" s="13" t="s">
        <v>52</v>
      </c>
      <c r="K39" s="12">
        <f t="shared" si="3"/>
        <v>283.8</v>
      </c>
      <c r="L39" s="12">
        <f t="shared" si="4"/>
        <v>0</v>
      </c>
    </row>
    <row r="40" spans="1:12" s="18" customFormat="1" x14ac:dyDescent="0.3">
      <c r="A40" s="15" t="s">
        <v>48</v>
      </c>
      <c r="B40" s="14">
        <v>82070</v>
      </c>
      <c r="C40" s="14" t="s">
        <v>55</v>
      </c>
      <c r="D40" s="11">
        <v>17.73</v>
      </c>
      <c r="E40" s="16">
        <f t="shared" si="0"/>
        <v>5.73</v>
      </c>
      <c r="F40" s="17">
        <v>2728400</v>
      </c>
      <c r="G40" s="17"/>
      <c r="H40" s="17">
        <f t="shared" si="2"/>
        <v>2728400</v>
      </c>
      <c r="I40" s="17">
        <f t="shared" si="1"/>
        <v>15633.73</v>
      </c>
      <c r="J40" s="13" t="s">
        <v>52</v>
      </c>
      <c r="K40" s="12">
        <f t="shared" si="3"/>
        <v>15633.73</v>
      </c>
      <c r="L40" s="12">
        <f t="shared" si="4"/>
        <v>0</v>
      </c>
    </row>
    <row r="41" spans="1:12" s="18" customFormat="1" x14ac:dyDescent="0.3">
      <c r="A41" s="15" t="s">
        <v>49</v>
      </c>
      <c r="B41" s="14">
        <v>82080</v>
      </c>
      <c r="C41" s="14" t="s">
        <v>55</v>
      </c>
      <c r="D41" s="11">
        <v>18</v>
      </c>
      <c r="E41" s="16">
        <f t="shared" si="0"/>
        <v>6</v>
      </c>
      <c r="F41" s="17">
        <v>701970</v>
      </c>
      <c r="G41" s="17"/>
      <c r="H41" s="17">
        <f t="shared" si="2"/>
        <v>701970</v>
      </c>
      <c r="I41" s="17">
        <f t="shared" si="1"/>
        <v>4211.82</v>
      </c>
      <c r="J41" s="13" t="s">
        <v>52</v>
      </c>
      <c r="K41" s="12">
        <f t="shared" si="3"/>
        <v>4211.82</v>
      </c>
      <c r="L41" s="12">
        <f t="shared" si="4"/>
        <v>0</v>
      </c>
    </row>
    <row r="42" spans="1:12" s="23" customFormat="1" x14ac:dyDescent="0.3">
      <c r="A42" s="19" t="s">
        <v>50</v>
      </c>
      <c r="B42" s="19"/>
      <c r="C42" s="19"/>
      <c r="D42" s="20"/>
      <c r="E42" s="20"/>
      <c r="F42" s="21"/>
      <c r="G42" s="21"/>
      <c r="H42" s="21"/>
      <c r="I42" s="21">
        <f>SUM(I5:I41)</f>
        <v>98886.729999999981</v>
      </c>
      <c r="J42" s="22"/>
      <c r="K42" s="21">
        <f>SUM(K5:K41)</f>
        <v>73626.98000000001</v>
      </c>
      <c r="L42" s="21">
        <f>SUM(L5:L41)</f>
        <v>25259.75</v>
      </c>
    </row>
    <row r="43" spans="1:12" x14ac:dyDescent="0.3">
      <c r="D43" s="24"/>
      <c r="E43" s="24"/>
      <c r="J43" s="25"/>
    </row>
  </sheetData>
  <sheetProtection algorithmName="SHA-512" hashValue="7uNaQ+KkkZ1fHodxng4Wn0iSBey+AHZ39qu1IMsH4S6ix9OyOH6auqdJAStyC7Ord6tqIFlQ3XYf68HNnmxe+w==" saltValue="CNanQzIa/zzRfjScIM5KmA==" spinCount="100000" sheet="1" objects="1" scenarios="1" autoFilter="0"/>
  <autoFilter ref="A4:L42"/>
  <conditionalFormatting sqref="A5:B42 D5:L42">
    <cfRule type="expression" dxfId="1" priority="2">
      <formula>MOD(ROW(),2)&lt;1</formula>
    </cfRule>
  </conditionalFormatting>
  <conditionalFormatting sqref="C5:C42">
    <cfRule type="expression" dxfId="0" priority="1">
      <formula>MOD(ROW(),2)&lt;1</formula>
    </cfRule>
  </conditionalFormatting>
  <pageMargins left="0.25" right="0.25" top="0.5" bottom="0.5" header="0.3" footer="0.3"/>
  <pageSetup paperSize="5" scale="68" orientation="landscape" cellComments="atEnd" r:id="rId1"/>
  <headerFooter>
    <oddFooter>&amp;L&amp;F&amp;RPage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 of Formula Calc</vt:lpstr>
      <vt:lpstr>'Out of Formula Calc'!_FilterDatabase</vt:lpstr>
      <vt:lpstr>'Out of Formula Calc'!Print_Area</vt:lpstr>
    </vt:vector>
  </TitlesOfParts>
  <Company>State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Evah (Treasury)</dc:creator>
  <cp:lastModifiedBy>Kolka, Carolyn (Treasury)</cp:lastModifiedBy>
  <cp:lastPrinted>2016-12-08T18:16:51Z</cp:lastPrinted>
  <dcterms:created xsi:type="dcterms:W3CDTF">2016-11-23T17:23:13Z</dcterms:created>
  <dcterms:modified xsi:type="dcterms:W3CDTF">2016-12-08T18:17:30Z</dcterms:modified>
</cp:coreProperties>
</file>