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https://stateofmichigan-my.sharepoint.com/personal/haapalaa1_michigan_gov/Documents/Resource Management/Non-Program Food Revenue/Worksheets/"/>
    </mc:Choice>
  </mc:AlternateContent>
  <xr:revisionPtr revIDLastSave="3" documentId="8_{E7ABF765-DB45-4F54-A02D-694919D1C529}" xr6:coauthVersionLast="47" xr6:coauthVersionMax="47" xr10:uidLastSave="{9D244073-65BB-483F-81B6-DE001152F7E3}"/>
  <bookViews>
    <workbookView xWindow="28680" yWindow="780" windowWidth="29040" windowHeight="15720" xr2:uid="{00000000-000D-0000-FFFF-FFFF00000000}"/>
  </bookViews>
  <sheets>
    <sheet name="Guidance" sheetId="18" r:id="rId1"/>
    <sheet name="Instructions" sheetId="17" r:id="rId2"/>
    <sheet name="A la Carte &amp; Catering Pricing" sheetId="2" r:id="rId3"/>
    <sheet name="Optional Menu Costing" sheetId="1" r:id="rId4"/>
    <sheet name="Practice Tool" sheetId="20" r:id="rId5"/>
    <sheet name="Optional 5 Day Reference Period" sheetId="21" r:id="rId6"/>
  </sheets>
  <definedNames>
    <definedName name="_xlnm.Print_Area" localSheetId="2">'A la Carte &amp; Catering Pricing'!$A$1:$I$82</definedName>
    <definedName name="_xlnm.Print_Area" localSheetId="5">'Optional 5 Day Reference Period'!$A$1:$L$104</definedName>
    <definedName name="_xlnm.Print_Area" localSheetId="3">'Optional Menu Costing'!$A$1:$K$77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5" i="2" l="1"/>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C13" i="21"/>
  <c r="C14" i="21"/>
  <c r="C15" i="21"/>
  <c r="C16" i="21"/>
  <c r="C17" i="21"/>
  <c r="C18" i="21"/>
  <c r="C19" i="21"/>
  <c r="C20" i="21"/>
  <c r="C21" i="21"/>
  <c r="C22" i="21"/>
  <c r="C23" i="21"/>
  <c r="C24" i="21"/>
  <c r="C25" i="21"/>
  <c r="C26" i="21"/>
  <c r="C27" i="21"/>
  <c r="C28" i="21"/>
  <c r="C29" i="21"/>
  <c r="C30" i="21"/>
  <c r="C31" i="21"/>
  <c r="C32" i="21"/>
  <c r="C33" i="21"/>
  <c r="C34" i="21"/>
  <c r="C35" i="21"/>
  <c r="C36" i="21"/>
  <c r="C37" i="21"/>
  <c r="C38" i="21"/>
  <c r="C39" i="21"/>
  <c r="C40" i="21"/>
  <c r="C41" i="21"/>
  <c r="C42" i="21"/>
  <c r="C43" i="21"/>
  <c r="C44" i="21"/>
  <c r="C45" i="21"/>
  <c r="C46" i="21"/>
  <c r="C47" i="21"/>
  <c r="C48" i="21"/>
  <c r="C49" i="21"/>
  <c r="C50" i="21"/>
  <c r="C51" i="21"/>
  <c r="C52" i="21"/>
  <c r="C53" i="21"/>
  <c r="C54" i="21"/>
  <c r="C55" i="21"/>
  <c r="C56" i="21"/>
  <c r="C57" i="21"/>
  <c r="C58" i="21"/>
  <c r="C59" i="21"/>
  <c r="C60" i="21"/>
  <c r="C61" i="21"/>
  <c r="C62" i="21"/>
  <c r="C63" i="21"/>
  <c r="C64" i="21"/>
  <c r="C65" i="21"/>
  <c r="C66" i="21"/>
  <c r="C67" i="21"/>
  <c r="C68" i="21"/>
  <c r="C69" i="21"/>
  <c r="C70" i="21"/>
  <c r="C71" i="21"/>
  <c r="C72" i="21"/>
  <c r="C73" i="21"/>
  <c r="C74" i="21"/>
  <c r="C75" i="21"/>
  <c r="C76" i="21"/>
  <c r="C77" i="21"/>
  <c r="C78" i="21"/>
  <c r="C79" i="21"/>
  <c r="C80" i="21"/>
  <c r="C81" i="21"/>
  <c r="C12" i="21"/>
  <c r="I98" i="21" l="1"/>
  <c r="J98" i="21"/>
  <c r="I99" i="21"/>
  <c r="J99" i="21"/>
  <c r="C12" i="20" l="1"/>
  <c r="C13" i="20"/>
  <c r="C14" i="20"/>
  <c r="C15" i="20"/>
  <c r="C16" i="20"/>
  <c r="C17" i="20"/>
  <c r="C18" i="20"/>
  <c r="C19" i="20"/>
  <c r="C20" i="20"/>
  <c r="C21" i="20"/>
  <c r="C22" i="20"/>
  <c r="C23" i="20"/>
  <c r="C24" i="20"/>
  <c r="C25" i="20"/>
  <c r="C26" i="20"/>
  <c r="C27" i="20"/>
  <c r="C28" i="20"/>
  <c r="C29" i="20"/>
  <c r="C30" i="20"/>
  <c r="C31" i="20"/>
  <c r="C32" i="20"/>
  <c r="C33" i="20"/>
  <c r="C11" i="20"/>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15" i="2"/>
  <c r="C14" i="2"/>
  <c r="F24" i="2" l="1"/>
  <c r="H18" i="2"/>
  <c r="F48" i="2" l="1"/>
  <c r="F49" i="2"/>
  <c r="F50" i="2"/>
  <c r="F51" i="2"/>
  <c r="F52" i="2"/>
  <c r="F53" i="2"/>
  <c r="F54" i="2"/>
  <c r="F55" i="2"/>
  <c r="F56" i="2"/>
  <c r="F57" i="2"/>
  <c r="F58" i="2"/>
  <c r="F59" i="2"/>
  <c r="F35" i="2"/>
  <c r="F36" i="2"/>
  <c r="F37" i="2"/>
  <c r="F38" i="2"/>
  <c r="F39" i="2"/>
  <c r="F40" i="2"/>
  <c r="F41" i="2"/>
  <c r="F42" i="2"/>
  <c r="F43" i="2"/>
  <c r="F44" i="2"/>
  <c r="F45" i="2"/>
  <c r="F46" i="2"/>
  <c r="F47" i="2"/>
  <c r="J97" i="21" l="1"/>
  <c r="I97" i="21"/>
  <c r="J96" i="21"/>
  <c r="I96" i="21"/>
  <c r="J95" i="21"/>
  <c r="I95" i="21"/>
  <c r="J94" i="21"/>
  <c r="I94" i="21"/>
  <c r="J93" i="21"/>
  <c r="I93" i="21"/>
  <c r="J92" i="21"/>
  <c r="I92" i="21"/>
  <c r="J91" i="21"/>
  <c r="I91" i="21"/>
  <c r="J90" i="21"/>
  <c r="I90" i="21"/>
  <c r="J89" i="21"/>
  <c r="I89" i="21"/>
  <c r="J88" i="21"/>
  <c r="I88" i="21"/>
  <c r="J87" i="21"/>
  <c r="I87" i="21"/>
  <c r="J86" i="21"/>
  <c r="I86" i="21"/>
  <c r="J85" i="21"/>
  <c r="I85" i="21"/>
  <c r="J81" i="21"/>
  <c r="I81" i="21"/>
  <c r="H81" i="21"/>
  <c r="J80" i="21"/>
  <c r="I80" i="21"/>
  <c r="F80" i="21"/>
  <c r="J79" i="21"/>
  <c r="I79" i="21"/>
  <c r="F79" i="21"/>
  <c r="J78" i="21"/>
  <c r="I78" i="21"/>
  <c r="F78" i="21"/>
  <c r="J77" i="21"/>
  <c r="I77" i="21"/>
  <c r="H77" i="21"/>
  <c r="J76" i="21"/>
  <c r="I76" i="21"/>
  <c r="H76" i="21"/>
  <c r="J75" i="21"/>
  <c r="I75" i="21"/>
  <c r="H75" i="21"/>
  <c r="J74" i="21"/>
  <c r="I74" i="21"/>
  <c r="H74" i="21"/>
  <c r="J73" i="21"/>
  <c r="I73" i="21"/>
  <c r="F73" i="21"/>
  <c r="J72" i="21"/>
  <c r="I72" i="21"/>
  <c r="F72" i="21"/>
  <c r="J71" i="21"/>
  <c r="I71" i="21"/>
  <c r="F71" i="21"/>
  <c r="J70" i="21"/>
  <c r="I70" i="21"/>
  <c r="H70" i="21"/>
  <c r="J69" i="21"/>
  <c r="I69" i="21"/>
  <c r="H69" i="21"/>
  <c r="J68" i="21"/>
  <c r="I68" i="21"/>
  <c r="H68" i="21"/>
  <c r="J67" i="21"/>
  <c r="I67" i="21"/>
  <c r="H67" i="21"/>
  <c r="J66" i="21"/>
  <c r="I66" i="21"/>
  <c r="H66" i="21"/>
  <c r="J65" i="21"/>
  <c r="I65" i="21"/>
  <c r="H65" i="21"/>
  <c r="J64" i="21"/>
  <c r="I64" i="21"/>
  <c r="F64" i="21"/>
  <c r="J63" i="21"/>
  <c r="I63" i="21"/>
  <c r="H63" i="21"/>
  <c r="J62" i="21"/>
  <c r="I62" i="21"/>
  <c r="F62" i="21"/>
  <c r="J61" i="21"/>
  <c r="I61" i="21"/>
  <c r="H61" i="21"/>
  <c r="J60" i="21"/>
  <c r="I60" i="21"/>
  <c r="F60" i="21"/>
  <c r="J59" i="21"/>
  <c r="I59" i="21"/>
  <c r="H59" i="21"/>
  <c r="J58" i="21"/>
  <c r="I58" i="21"/>
  <c r="H58" i="21"/>
  <c r="J57" i="21"/>
  <c r="I57" i="21"/>
  <c r="H57" i="21"/>
  <c r="J56" i="21"/>
  <c r="I56" i="21"/>
  <c r="F56" i="21"/>
  <c r="J55" i="21"/>
  <c r="I55" i="21"/>
  <c r="H55" i="21"/>
  <c r="J54" i="21"/>
  <c r="I54" i="21"/>
  <c r="F54" i="21"/>
  <c r="J53" i="21"/>
  <c r="I53" i="21"/>
  <c r="H53" i="21"/>
  <c r="J52" i="21"/>
  <c r="I52" i="21"/>
  <c r="F52" i="21"/>
  <c r="J51" i="21"/>
  <c r="I51" i="21"/>
  <c r="H51" i="21"/>
  <c r="J50" i="21"/>
  <c r="I50" i="21"/>
  <c r="F50" i="21"/>
  <c r="J49" i="21"/>
  <c r="I49" i="21"/>
  <c r="H49" i="21"/>
  <c r="J48" i="21"/>
  <c r="I48" i="21"/>
  <c r="F48" i="21"/>
  <c r="J47" i="21"/>
  <c r="I47" i="21"/>
  <c r="H47" i="21"/>
  <c r="J46" i="21"/>
  <c r="I46" i="21"/>
  <c r="F46" i="21"/>
  <c r="J45" i="21"/>
  <c r="I45" i="21"/>
  <c r="H45" i="21"/>
  <c r="J44" i="21"/>
  <c r="I44" i="21"/>
  <c r="F44" i="21"/>
  <c r="J43" i="21"/>
  <c r="I43" i="21"/>
  <c r="H43" i="21"/>
  <c r="J42" i="21"/>
  <c r="I42" i="21"/>
  <c r="F42" i="21"/>
  <c r="J41" i="21"/>
  <c r="I41" i="21"/>
  <c r="F41" i="21"/>
  <c r="J40" i="21"/>
  <c r="I40" i="21"/>
  <c r="F40" i="21"/>
  <c r="J39" i="21"/>
  <c r="I39" i="21"/>
  <c r="H39" i="21"/>
  <c r="J38" i="21"/>
  <c r="I38" i="21"/>
  <c r="H38" i="21"/>
  <c r="J37" i="21"/>
  <c r="I37" i="21"/>
  <c r="H37" i="21"/>
  <c r="J36" i="21"/>
  <c r="I36" i="21"/>
  <c r="H36" i="21"/>
  <c r="J35" i="21"/>
  <c r="I35" i="21"/>
  <c r="F35" i="21"/>
  <c r="J34" i="21"/>
  <c r="I34" i="21"/>
  <c r="H34" i="21"/>
  <c r="J33" i="21"/>
  <c r="I33" i="21"/>
  <c r="H33" i="21"/>
  <c r="J32" i="21"/>
  <c r="I32" i="21"/>
  <c r="F32" i="21"/>
  <c r="J31" i="21"/>
  <c r="I31" i="21"/>
  <c r="F31" i="21"/>
  <c r="H31" i="21"/>
  <c r="J30" i="21"/>
  <c r="I30" i="21"/>
  <c r="H30" i="21"/>
  <c r="J29" i="21"/>
  <c r="I29" i="21"/>
  <c r="H29" i="21"/>
  <c r="J28" i="21"/>
  <c r="I28" i="21"/>
  <c r="H28" i="21"/>
  <c r="J27" i="21"/>
  <c r="I27" i="21"/>
  <c r="H27" i="21"/>
  <c r="J26" i="21"/>
  <c r="I26" i="21"/>
  <c r="H26" i="21"/>
  <c r="J25" i="21"/>
  <c r="I25" i="21"/>
  <c r="H25" i="21"/>
  <c r="J24" i="21"/>
  <c r="I24" i="21"/>
  <c r="F24" i="21"/>
  <c r="J23" i="21"/>
  <c r="I23" i="21"/>
  <c r="F23" i="21"/>
  <c r="J22" i="21"/>
  <c r="I22" i="21"/>
  <c r="H22" i="21"/>
  <c r="J21" i="21"/>
  <c r="I21" i="21"/>
  <c r="H21" i="21"/>
  <c r="J20" i="21"/>
  <c r="I20" i="21"/>
  <c r="F20" i="21"/>
  <c r="J19" i="21"/>
  <c r="I19" i="21"/>
  <c r="F19" i="21"/>
  <c r="J18" i="21"/>
  <c r="I18" i="21"/>
  <c r="F18" i="21"/>
  <c r="J17" i="21"/>
  <c r="I17" i="21"/>
  <c r="F17" i="21"/>
  <c r="J16" i="21"/>
  <c r="I16" i="21"/>
  <c r="F16" i="21"/>
  <c r="J15" i="21"/>
  <c r="I15" i="21"/>
  <c r="H15" i="21"/>
  <c r="J14" i="21"/>
  <c r="I14" i="21"/>
  <c r="F14" i="21"/>
  <c r="J13" i="21"/>
  <c r="I13" i="21"/>
  <c r="H13" i="21"/>
  <c r="J12" i="21"/>
  <c r="I12" i="21"/>
  <c r="H12" i="21"/>
  <c r="J51" i="20"/>
  <c r="I51" i="20"/>
  <c r="J50" i="20"/>
  <c r="I50" i="20"/>
  <c r="J49" i="20"/>
  <c r="I49" i="20"/>
  <c r="J48" i="20"/>
  <c r="I48" i="20"/>
  <c r="J47" i="20"/>
  <c r="I47" i="20"/>
  <c r="J46" i="20"/>
  <c r="I46" i="20"/>
  <c r="J45" i="20"/>
  <c r="I45" i="20"/>
  <c r="J44" i="20"/>
  <c r="I44" i="20"/>
  <c r="J43" i="20"/>
  <c r="I43" i="20"/>
  <c r="J42" i="20"/>
  <c r="I42" i="20"/>
  <c r="J41" i="20"/>
  <c r="I41" i="20"/>
  <c r="J40" i="20"/>
  <c r="I40" i="20"/>
  <c r="J39" i="20"/>
  <c r="I39" i="20"/>
  <c r="J38" i="20"/>
  <c r="I38" i="20"/>
  <c r="J37" i="20"/>
  <c r="I37" i="20"/>
  <c r="J33" i="20"/>
  <c r="I33" i="20"/>
  <c r="H33" i="20"/>
  <c r="J32" i="20"/>
  <c r="I32" i="20"/>
  <c r="F32" i="20"/>
  <c r="J31" i="20"/>
  <c r="I31" i="20"/>
  <c r="F31" i="20"/>
  <c r="J30" i="20"/>
  <c r="I30" i="20"/>
  <c r="H30" i="20"/>
  <c r="J29" i="20"/>
  <c r="I29" i="20"/>
  <c r="H29" i="20"/>
  <c r="J28" i="20"/>
  <c r="I28" i="20"/>
  <c r="H28" i="20"/>
  <c r="J27" i="20"/>
  <c r="I27" i="20"/>
  <c r="H27" i="20"/>
  <c r="J26" i="20"/>
  <c r="I26" i="20"/>
  <c r="H26" i="20"/>
  <c r="J25" i="20"/>
  <c r="I25" i="20"/>
  <c r="H25" i="20"/>
  <c r="J24" i="20"/>
  <c r="I24" i="20"/>
  <c r="F24" i="20"/>
  <c r="J23" i="20"/>
  <c r="I23" i="20"/>
  <c r="F23" i="20"/>
  <c r="J22" i="20"/>
  <c r="I22" i="20"/>
  <c r="H22" i="20"/>
  <c r="J21" i="20"/>
  <c r="I21" i="20"/>
  <c r="H21" i="20"/>
  <c r="J20" i="20"/>
  <c r="I20" i="20"/>
  <c r="H20" i="20"/>
  <c r="J19" i="20"/>
  <c r="I19" i="20"/>
  <c r="H19" i="20"/>
  <c r="J18" i="20"/>
  <c r="I18" i="20"/>
  <c r="F18" i="20"/>
  <c r="J17" i="20"/>
  <c r="I17" i="20"/>
  <c r="H17" i="20"/>
  <c r="J16" i="20"/>
  <c r="I16" i="20"/>
  <c r="F16" i="20"/>
  <c r="J15" i="20"/>
  <c r="I15" i="20"/>
  <c r="F15" i="20"/>
  <c r="J14" i="20"/>
  <c r="I14" i="20"/>
  <c r="F14" i="20"/>
  <c r="J13" i="20"/>
  <c r="I13" i="20"/>
  <c r="H13" i="20"/>
  <c r="J12" i="20"/>
  <c r="I12" i="20"/>
  <c r="F12" i="20"/>
  <c r="J11" i="20"/>
  <c r="I11" i="20"/>
  <c r="F11" i="20"/>
  <c r="F16" i="2"/>
  <c r="F17" i="2"/>
  <c r="F18" i="2"/>
  <c r="F19" i="2"/>
  <c r="F20" i="2"/>
  <c r="F21" i="2"/>
  <c r="F22" i="2"/>
  <c r="F23" i="2"/>
  <c r="F25" i="2"/>
  <c r="F26" i="2"/>
  <c r="F27" i="2"/>
  <c r="F28" i="2"/>
  <c r="F29" i="2"/>
  <c r="F30" i="2"/>
  <c r="F31" i="2"/>
  <c r="F32" i="2"/>
  <c r="F33" i="2"/>
  <c r="F34" i="2"/>
  <c r="F60" i="2"/>
  <c r="F61" i="2"/>
  <c r="F62" i="2"/>
  <c r="F63" i="2"/>
  <c r="F64" i="2"/>
  <c r="F65" i="2"/>
  <c r="F66" i="2"/>
  <c r="F67" i="2"/>
  <c r="F68" i="2"/>
  <c r="F69" i="2"/>
  <c r="F70" i="2"/>
  <c r="F71" i="2"/>
  <c r="F72" i="2"/>
  <c r="F73" i="2"/>
  <c r="F74" i="2"/>
  <c r="F15" i="2"/>
  <c r="F14" i="2"/>
  <c r="B75" i="2"/>
  <c r="F55" i="21" l="1"/>
  <c r="H44" i="21"/>
  <c r="H42" i="21"/>
  <c r="I52" i="20"/>
  <c r="F13" i="20"/>
  <c r="H14" i="20"/>
  <c r="I34" i="20"/>
  <c r="L14" i="20" s="1"/>
  <c r="H24" i="20"/>
  <c r="F33" i="20"/>
  <c r="J52" i="20"/>
  <c r="H18" i="20"/>
  <c r="F27" i="20"/>
  <c r="F29" i="20"/>
  <c r="F21" i="20"/>
  <c r="F17" i="20"/>
  <c r="H32" i="20"/>
  <c r="H11" i="20"/>
  <c r="J34" i="20"/>
  <c r="F36" i="21"/>
  <c r="F66" i="21"/>
  <c r="F68" i="21"/>
  <c r="H79" i="21"/>
  <c r="F47" i="21"/>
  <c r="I100" i="21"/>
  <c r="L14" i="21" s="1"/>
  <c r="F12" i="21"/>
  <c r="H16" i="21"/>
  <c r="H20" i="21"/>
  <c r="F58" i="21"/>
  <c r="J100" i="21"/>
  <c r="H60" i="21"/>
  <c r="H71" i="21"/>
  <c r="I82" i="21"/>
  <c r="L15" i="21" s="1"/>
  <c r="H23" i="21"/>
  <c r="F28" i="21"/>
  <c r="J82" i="21"/>
  <c r="F15" i="21"/>
  <c r="H19" i="21"/>
  <c r="H50" i="21"/>
  <c r="H52" i="21"/>
  <c r="F63" i="21"/>
  <c r="F74" i="21"/>
  <c r="F76" i="21"/>
  <c r="F39" i="21"/>
  <c r="F33" i="21"/>
  <c r="F49" i="21"/>
  <c r="F38" i="21"/>
  <c r="H41" i="21"/>
  <c r="H73" i="21"/>
  <c r="H14" i="21"/>
  <c r="H18" i="21"/>
  <c r="F43" i="21"/>
  <c r="H46" i="21"/>
  <c r="F51" i="21"/>
  <c r="H54" i="21"/>
  <c r="F59" i="21"/>
  <c r="F67" i="21"/>
  <c r="F75" i="21"/>
  <c r="H78" i="21"/>
  <c r="F21" i="21"/>
  <c r="F13" i="21"/>
  <c r="H17" i="21"/>
  <c r="H24" i="21"/>
  <c r="F29" i="21"/>
  <c r="H32" i="21"/>
  <c r="F37" i="21"/>
  <c r="H40" i="21"/>
  <c r="F45" i="21"/>
  <c r="H48" i="21"/>
  <c r="F53" i="21"/>
  <c r="H56" i="21"/>
  <c r="F61" i="21"/>
  <c r="H64" i="21"/>
  <c r="F69" i="21"/>
  <c r="H72" i="21"/>
  <c r="F77" i="21"/>
  <c r="H80" i="21"/>
  <c r="F25" i="21"/>
  <c r="F57" i="21"/>
  <c r="F81" i="21"/>
  <c r="H62" i="21"/>
  <c r="H35" i="21"/>
  <c r="F26" i="21"/>
  <c r="F34" i="21"/>
  <c r="F65" i="21"/>
  <c r="F22" i="21"/>
  <c r="F30" i="21"/>
  <c r="F70" i="21"/>
  <c r="F27" i="21"/>
  <c r="H23" i="20"/>
  <c r="F28" i="20"/>
  <c r="H31" i="20"/>
  <c r="F26" i="20"/>
  <c r="H16" i="20"/>
  <c r="H12" i="20"/>
  <c r="F19" i="20"/>
  <c r="F25" i="20"/>
  <c r="H15" i="20"/>
  <c r="F22" i="20"/>
  <c r="F30" i="20"/>
  <c r="F20" i="20"/>
  <c r="L13" i="20" l="1"/>
  <c r="L17" i="20"/>
  <c r="L15" i="20"/>
  <c r="L18" i="20" s="1"/>
  <c r="H34" i="20"/>
  <c r="L16" i="20"/>
  <c r="L18" i="21"/>
  <c r="L17" i="21"/>
  <c r="L16" i="21"/>
  <c r="L19" i="21" s="1"/>
  <c r="H82" i="21"/>
  <c r="D75" i="2"/>
  <c r="E75" i="2" s="1"/>
  <c r="E14" i="2"/>
  <c r="M16" i="20" l="1"/>
  <c r="M14" i="20"/>
  <c r="L19" i="20"/>
  <c r="L20" i="20" s="1"/>
  <c r="L20" i="21"/>
  <c r="L21" i="21" s="1"/>
  <c r="C19" i="1"/>
  <c r="C8" i="1" s="1"/>
  <c r="E19" i="1"/>
  <c r="E8" i="1" s="1"/>
  <c r="G19" i="1"/>
  <c r="G8" i="1" s="1"/>
  <c r="I19" i="1"/>
  <c r="I8" i="1" s="1"/>
  <c r="K19" i="1"/>
  <c r="K8" i="1" s="1"/>
  <c r="C32" i="1"/>
  <c r="C21" i="1" s="1"/>
  <c r="E32" i="1"/>
  <c r="E21" i="1" s="1"/>
  <c r="G32" i="1"/>
  <c r="G21" i="1" s="1"/>
  <c r="I32" i="1"/>
  <c r="I33" i="1" s="1"/>
  <c r="K32" i="1"/>
  <c r="K21" i="1" s="1"/>
  <c r="C45" i="1"/>
  <c r="C34" i="1" s="1"/>
  <c r="E45" i="1"/>
  <c r="E34" i="1" s="1"/>
  <c r="G45" i="1"/>
  <c r="G34" i="1" s="1"/>
  <c r="I45" i="1"/>
  <c r="I34" i="1" s="1"/>
  <c r="K45" i="1"/>
  <c r="K34" i="1" s="1"/>
  <c r="C58" i="1"/>
  <c r="C47" i="1" s="1"/>
  <c r="E58" i="1"/>
  <c r="E59" i="1" s="1"/>
  <c r="G58" i="1"/>
  <c r="G47" i="1" s="1"/>
  <c r="I58" i="1"/>
  <c r="I47" i="1" s="1"/>
  <c r="K58" i="1"/>
  <c r="K59" i="1" s="1"/>
  <c r="C71" i="1"/>
  <c r="C72" i="1" s="1"/>
  <c r="E71" i="1"/>
  <c r="E60" i="1" s="1"/>
  <c r="G71" i="1"/>
  <c r="G72" i="1" s="1"/>
  <c r="I71" i="1"/>
  <c r="I60" i="1" s="1"/>
  <c r="K71" i="1"/>
  <c r="K60" i="1" s="1"/>
  <c r="E20" i="1"/>
  <c r="J14" i="2" l="1"/>
  <c r="J15" i="2" s="1"/>
  <c r="J18" i="2" s="1"/>
  <c r="H20" i="2" s="1"/>
  <c r="I21" i="1"/>
  <c r="L21" i="1" s="1"/>
  <c r="I20" i="1"/>
  <c r="I59" i="1"/>
  <c r="G46" i="1"/>
  <c r="I72" i="1"/>
  <c r="C20" i="1"/>
  <c r="K72" i="1"/>
  <c r="K20" i="1"/>
  <c r="E46" i="1"/>
  <c r="G33" i="1"/>
  <c r="E47" i="1"/>
  <c r="K33" i="1"/>
  <c r="K47" i="1"/>
  <c r="G20" i="1"/>
  <c r="L8" i="1"/>
  <c r="L34" i="1"/>
  <c r="E72" i="1"/>
  <c r="G60" i="1"/>
  <c r="C59" i="1"/>
  <c r="G59" i="1"/>
  <c r="K46" i="1"/>
  <c r="I46" i="1"/>
  <c r="E33" i="1"/>
  <c r="C33" i="1"/>
  <c r="C60" i="1"/>
  <c r="C46" i="1"/>
  <c r="L47" i="1" l="1"/>
  <c r="L72" i="1"/>
  <c r="L20" i="1"/>
  <c r="L59" i="1"/>
  <c r="L46" i="1"/>
  <c r="L60" i="1"/>
  <c r="M8" i="1" s="1"/>
  <c r="L33" i="1"/>
  <c r="M20" i="1" l="1"/>
  <c r="E6" i="1" s="1"/>
</calcChain>
</file>

<file path=xl/sharedStrings.xml><?xml version="1.0" encoding="utf-8"?>
<sst xmlns="http://schemas.openxmlformats.org/spreadsheetml/2006/main" count="265" uniqueCount="120">
  <si>
    <t>School District Name</t>
  </si>
  <si>
    <t>Desired Food Cost Percentage:</t>
  </si>
  <si>
    <t>Milk (example)</t>
  </si>
  <si>
    <t>Chips (104 ct) (example)</t>
  </si>
  <si>
    <t xml:space="preserve">Total </t>
  </si>
  <si>
    <t>Average Food Cost %</t>
  </si>
  <si>
    <t>Nonprogram Food Revenue Ratio</t>
  </si>
  <si>
    <t>Nonprogram Food Cost Ratio</t>
  </si>
  <si>
    <t>Nonprogram Food Revenue</t>
  </si>
  <si>
    <t>Nonprogram Food Cost</t>
  </si>
  <si>
    <t>Total Revenue</t>
  </si>
  <si>
    <t>Total Food Cost</t>
  </si>
  <si>
    <t>Revenue Ratio</t>
  </si>
  <si>
    <t>Food Cost Ratio</t>
  </si>
  <si>
    <t>MONTHLY MENU COSTING WORKSHEET</t>
  </si>
  <si>
    <t>(Optional)</t>
  </si>
  <si>
    <t>MONTH:</t>
  </si>
  <si>
    <t>SCHOOL:</t>
  </si>
  <si>
    <t>FOOD COST PERCENTAGE:</t>
  </si>
  <si>
    <t>MONDAY</t>
  </si>
  <si>
    <t>TUESDAY</t>
  </si>
  <si>
    <t>WEDNESDAY</t>
  </si>
  <si>
    <t>THURSDAY</t>
  </si>
  <si>
    <t>FRIDAY</t>
  </si>
  <si>
    <t>WEEK 1</t>
  </si>
  <si>
    <t>Item</t>
  </si>
  <si>
    <t>Cost</t>
  </si>
  <si>
    <t>Entrée</t>
  </si>
  <si>
    <t>Pizza</t>
  </si>
  <si>
    <t>Turkey Veg Wrap</t>
  </si>
  <si>
    <t>Apple</t>
  </si>
  <si>
    <t>Carrots</t>
  </si>
  <si>
    <t>EXAMPLE</t>
  </si>
  <si>
    <t>Milk</t>
  </si>
  <si>
    <t>Total Cost</t>
  </si>
  <si>
    <t>WEEK 2</t>
  </si>
  <si>
    <t>WEEK 3</t>
  </si>
  <si>
    <t>WEEK 4</t>
  </si>
  <si>
    <t>WEEK 5</t>
  </si>
  <si>
    <t>Total Unit Cost</t>
  </si>
  <si>
    <t>Recommended Selling Price</t>
  </si>
  <si>
    <t>Food Cost %</t>
  </si>
  <si>
    <t>Adult Selling Price with Sales Tax</t>
  </si>
  <si>
    <t xml:space="preserve">  </t>
  </si>
  <si>
    <t>Fiscal and Administrative Services Team (FAST)</t>
  </si>
  <si>
    <t>USDA Nonprogram Revenue Tool</t>
  </si>
  <si>
    <r>
      <rPr>
        <b/>
        <sz val="11"/>
        <color theme="1"/>
        <rFont val="Calibri"/>
        <family val="2"/>
        <scheme val="minor"/>
      </rPr>
      <t xml:space="preserve">Q. </t>
    </r>
    <r>
      <rPr>
        <sz val="11"/>
        <color theme="1"/>
        <rFont val="Calibri"/>
        <family val="2"/>
        <scheme val="minor"/>
      </rPr>
      <t>Cost for Reimbursable Meal Food</t>
    </r>
  </si>
  <si>
    <r>
      <rPr>
        <b/>
        <sz val="11"/>
        <rFont val="Calibri"/>
        <family val="2"/>
        <scheme val="minor"/>
      </rPr>
      <t xml:space="preserve">R. </t>
    </r>
    <r>
      <rPr>
        <sz val="11"/>
        <rFont val="Calibri"/>
        <family val="2"/>
        <scheme val="minor"/>
      </rPr>
      <t>Cost of Nonprogram Food</t>
    </r>
  </si>
  <si>
    <r>
      <rPr>
        <b/>
        <sz val="11"/>
        <color theme="1"/>
        <rFont val="Calibri"/>
        <family val="2"/>
        <scheme val="minor"/>
      </rPr>
      <t xml:space="preserve">S. </t>
    </r>
    <r>
      <rPr>
        <sz val="11"/>
        <color theme="1"/>
        <rFont val="Calibri"/>
        <family val="2"/>
        <scheme val="minor"/>
      </rPr>
      <t>Total Food Costs</t>
    </r>
  </si>
  <si>
    <r>
      <rPr>
        <b/>
        <sz val="11"/>
        <color theme="1"/>
        <rFont val="Calibri"/>
        <family val="2"/>
        <scheme val="minor"/>
      </rPr>
      <t xml:space="preserve">T. </t>
    </r>
    <r>
      <rPr>
        <sz val="11"/>
        <color theme="1"/>
        <rFont val="Calibri"/>
        <family val="2"/>
        <scheme val="minor"/>
      </rPr>
      <t>Total Nonprogram Food Revenue</t>
    </r>
  </si>
  <si>
    <r>
      <rPr>
        <b/>
        <sz val="11"/>
        <color theme="1"/>
        <rFont val="Calibri"/>
        <family val="2"/>
        <scheme val="minor"/>
      </rPr>
      <t xml:space="preserve">U. </t>
    </r>
    <r>
      <rPr>
        <sz val="11"/>
        <color theme="1"/>
        <rFont val="Calibri"/>
        <family val="2"/>
        <scheme val="minor"/>
      </rPr>
      <t xml:space="preserve">Total Revenue </t>
    </r>
  </si>
  <si>
    <t>Minimum percent of revenue from nonprogram funds</t>
  </si>
  <si>
    <t xml:space="preserve">V. Minimum Revenue Required from the Sale of Nonprogram Foods                                                  </t>
  </si>
  <si>
    <t xml:space="preserve">W. Additional Revenue Needed to Comply             </t>
  </si>
  <si>
    <t>ABC School District</t>
  </si>
  <si>
    <t>Peach cells indicate data entry from SFA</t>
  </si>
  <si>
    <t>Reference Period (5 consecutive days)</t>
  </si>
  <si>
    <t>Completed by and date</t>
  </si>
  <si>
    <t>A.                                           Nonprogram Food Item</t>
  </si>
  <si>
    <t>B.                   Raw Food Cost</t>
  </si>
  <si>
    <t>C.                           Recommend Selling Price*</t>
  </si>
  <si>
    <t>D.                              Actual Selling Price</t>
  </si>
  <si>
    <t>E.                            Actual vs. Recommend</t>
  </si>
  <si>
    <t>F.                     Number  Sold</t>
  </si>
  <si>
    <t xml:space="preserve">G.                        Total Dollar Difference </t>
  </si>
  <si>
    <t>H.                      Total Nonprogram Food Cost</t>
  </si>
  <si>
    <t>I.                    Total Nonprogram Revenue</t>
  </si>
  <si>
    <t>Whole Fresh Fruit</t>
  </si>
  <si>
    <t>Chips</t>
  </si>
  <si>
    <t>Veggie Cup</t>
  </si>
  <si>
    <r>
      <rPr>
        <b/>
        <sz val="11"/>
        <color theme="1"/>
        <rFont val="Calibri"/>
        <family val="2"/>
        <scheme val="minor"/>
      </rPr>
      <t xml:space="preserve">R. </t>
    </r>
    <r>
      <rPr>
        <sz val="11"/>
        <color theme="1"/>
        <rFont val="Calibri"/>
        <family val="2"/>
        <scheme val="minor"/>
      </rPr>
      <t>Cost of Nonprogram Food</t>
    </r>
  </si>
  <si>
    <t>Extra Entrée</t>
  </si>
  <si>
    <r>
      <rPr>
        <b/>
        <sz val="11"/>
        <rFont val="Calibri"/>
        <family val="2"/>
      </rPr>
      <t xml:space="preserve">S. </t>
    </r>
    <r>
      <rPr>
        <sz val="11"/>
        <rFont val="Calibri"/>
        <family val="2"/>
      </rPr>
      <t>Total Food Costs</t>
    </r>
  </si>
  <si>
    <t>Snack Bars</t>
  </si>
  <si>
    <t>Bottle Water</t>
  </si>
  <si>
    <t>Bottle Juice</t>
  </si>
  <si>
    <t>Bread/Dinner Roll</t>
  </si>
  <si>
    <t>Fruit Cup</t>
  </si>
  <si>
    <t>J.                                                      Reimbursable Meal Type</t>
  </si>
  <si>
    <t>K.                    Raw Food Cost</t>
  </si>
  <si>
    <t xml:space="preserve">L.                            Actual Selling Price </t>
  </si>
  <si>
    <r>
      <t>M.                                      USDA                     (</t>
    </r>
    <r>
      <rPr>
        <b/>
        <u/>
        <sz val="10"/>
        <color theme="1"/>
        <rFont val="Calibri"/>
        <family val="2"/>
        <scheme val="minor"/>
      </rPr>
      <t>federal</t>
    </r>
    <r>
      <rPr>
        <b/>
        <sz val="10"/>
        <color theme="1"/>
        <rFont val="Calibri"/>
        <family val="2"/>
        <scheme val="minor"/>
      </rPr>
      <t xml:space="preserve"> only) Reimbursements </t>
    </r>
  </si>
  <si>
    <t>N.  Number Sold</t>
  </si>
  <si>
    <t>O.                                           Total Reimbursable Food Cost</t>
  </si>
  <si>
    <t>P.                                          Total Reimbursable Food Revenue</t>
  </si>
  <si>
    <t>NONPROGRAM FOODS - Food Costs and Revenues (Non-reimbursable Items)</t>
  </si>
  <si>
    <t>PROGRAM FOODS - Food Costs and Revenue (Reimbursable Meals)</t>
  </si>
  <si>
    <t>This institution is an equal opportunity provider.</t>
  </si>
  <si>
    <t>A La Carte and Catering Items</t>
  </si>
  <si>
    <t>Office of Nutrition Services</t>
  </si>
  <si>
    <t>Is your Revenue Ratio in Compliance?</t>
  </si>
  <si>
    <t>*IMPORTANT* Delete the examples in rows 14-17 before completing</t>
  </si>
  <si>
    <t>Current Average Food Cost % (cell E75)</t>
  </si>
  <si>
    <t>Actual Selling Price</t>
  </si>
  <si>
    <t xml:space="preserve">Not in compliance, now what? See the "What to do if your Revenue Ratio is lower than your Food Cost Ratio" section of the blue "Instructions" tab. </t>
  </si>
  <si>
    <t>Non-program Revenue Ratio Calculation</t>
  </si>
  <si>
    <t>(See cell J14)</t>
  </si>
  <si>
    <t>Slice of Pizza (extra entrée example)</t>
  </si>
  <si>
    <t>Spaghetti Dinner (catering example)</t>
  </si>
  <si>
    <t xml:space="preserve">A la Carte and Catering Pricing Worksheet </t>
  </si>
  <si>
    <t>Spaghetti Dinner</t>
  </si>
  <si>
    <t>NONPROGRAM FOODS REVENUE TOOL PRACTICE</t>
  </si>
  <si>
    <t>*if school has tiered prices, weighted average price must be used which may be obtained from Paid Lunch Equity (PLE) for NSLP.</t>
  </si>
  <si>
    <t xml:space="preserve">SB: CEP/MSM Free </t>
  </si>
  <si>
    <t>SB: Reduced</t>
  </si>
  <si>
    <t xml:space="preserve">SNB: CEP/MSM Free </t>
  </si>
  <si>
    <t>SNB: Reduced</t>
  </si>
  <si>
    <t>SNB: Paid</t>
  </si>
  <si>
    <r>
      <rPr>
        <b/>
        <sz val="9"/>
        <rFont val="Calibri"/>
        <family val="2"/>
        <scheme val="minor"/>
      </rPr>
      <t xml:space="preserve">SB: </t>
    </r>
    <r>
      <rPr>
        <b/>
        <sz val="9"/>
        <color theme="1"/>
        <rFont val="Calibri"/>
        <family val="2"/>
        <scheme val="minor"/>
      </rPr>
      <t>Paid</t>
    </r>
  </si>
  <si>
    <t xml:space="preserve">NSLP: CEP/MSM Free </t>
  </si>
  <si>
    <t>NSLP: Reduced</t>
  </si>
  <si>
    <r>
      <rPr>
        <b/>
        <sz val="9"/>
        <color rgb="FFFF0000"/>
        <rFont val="Calibri"/>
        <family val="2"/>
        <scheme val="minor"/>
      </rPr>
      <t>*</t>
    </r>
    <r>
      <rPr>
        <b/>
        <sz val="9"/>
        <color theme="1"/>
        <rFont val="Calibri"/>
        <family val="2"/>
        <scheme val="minor"/>
      </rPr>
      <t>NSLP: Paid</t>
    </r>
  </si>
  <si>
    <t xml:space="preserve">NSLP (National School Lunch Program), CEP (Community Eligibility Provision), Michigan School Meals (MSM), SB (School Breakfast Program), SNB (Severe Need Breakfast Program), </t>
  </si>
  <si>
    <t>H.                       Total Nonprogram Food Cost</t>
  </si>
  <si>
    <t>I.                        Total Nonprogram Revenue</t>
  </si>
  <si>
    <t>Whole Grain Cookies</t>
  </si>
  <si>
    <t>NONPROGRAM FOODS REVENUE TOOL</t>
  </si>
  <si>
    <t>LUNCH FREE REIMBURSEMENT SY 25/26:</t>
  </si>
  <si>
    <t>October 7 to 11, 2025</t>
  </si>
  <si>
    <t>F.S. Director, 10/17/2025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</si>
</sst>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quot;$&quot;#,##0.00"/>
    <numFmt numFmtId="165" formatCode="0.0%"/>
    <numFmt numFmtId="166" formatCode="_(* #,##0.00000_);_(* \(#,##0.00000\);_(* &quot;-&quot;??_);_(@_)"/>
    <numFmt numFmtId="167" formatCode="_(&quot;$&quot;* #,##0_);_(&quot;$&quot;* \(#,##0\);_(&quot;$&quot;* &quot;-&quot;??_);_(@_)"/>
    <numFmt numFmtId="168" formatCode="&quot;$&quot;#,##0.0000"/>
  </numFmts>
  <fonts count="53" x14ac:knownFonts="1">
    <font>
      <sz val="11"/>
      <color theme="1"/>
      <name val="Calibri"/>
      <family val="2"/>
      <scheme val="minor"/>
    </font>
    <font>
      <u/>
      <sz val="11"/>
      <color theme="10"/>
      <name val="Calibri"/>
      <family val="2"/>
      <scheme val="minor"/>
    </font>
    <font>
      <sz val="14"/>
      <color theme="1"/>
      <name val="Calibri"/>
      <family val="2"/>
      <scheme val="minor"/>
    </font>
    <font>
      <b/>
      <sz val="14"/>
      <color theme="1"/>
      <name val="Calibri"/>
      <family val="2"/>
      <scheme val="minor"/>
    </font>
    <font>
      <sz val="11"/>
      <color theme="1"/>
      <name val="Calibri"/>
      <family val="2"/>
      <scheme val="minor"/>
    </font>
    <font>
      <u/>
      <sz val="12"/>
      <color theme="10"/>
      <name val="Calibri"/>
      <family val="2"/>
      <scheme val="minor"/>
    </font>
    <font>
      <u/>
      <sz val="14"/>
      <color theme="10"/>
      <name val="Calibri"/>
      <family val="2"/>
      <scheme val="minor"/>
    </font>
    <font>
      <b/>
      <sz val="14"/>
      <name val="Calibri"/>
      <family val="2"/>
      <scheme val="minor"/>
    </font>
    <font>
      <u/>
      <sz val="14"/>
      <color theme="1"/>
      <name val="Calibri"/>
      <family val="2"/>
      <scheme val="minor"/>
    </font>
    <font>
      <sz val="13"/>
      <color theme="1"/>
      <name val="Calibri"/>
      <family val="2"/>
      <scheme val="minor"/>
    </font>
    <font>
      <b/>
      <sz val="18"/>
      <color theme="1"/>
      <name val="Calibri"/>
      <family val="2"/>
      <scheme val="minor"/>
    </font>
    <font>
      <sz val="12"/>
      <color theme="1"/>
      <name val="Calibri"/>
      <family val="2"/>
      <scheme val="minor"/>
    </font>
    <font>
      <b/>
      <sz val="12"/>
      <color theme="1"/>
      <name val="Calibri"/>
      <family val="2"/>
      <scheme val="minor"/>
    </font>
    <font>
      <sz val="12"/>
      <color theme="0"/>
      <name val="Calibri"/>
      <family val="2"/>
      <scheme val="minor"/>
    </font>
    <font>
      <b/>
      <i/>
      <sz val="12"/>
      <color theme="1"/>
      <name val="Calibri"/>
      <family val="2"/>
      <scheme val="minor"/>
    </font>
    <font>
      <b/>
      <sz val="12"/>
      <name val="Calibri"/>
      <family val="2"/>
      <scheme val="minor"/>
    </font>
    <font>
      <sz val="12"/>
      <name val="Calibri"/>
      <family val="2"/>
      <scheme val="minor"/>
    </font>
    <font>
      <sz val="48"/>
      <color theme="1"/>
      <name val="Calibri"/>
      <family val="2"/>
      <scheme val="minor"/>
    </font>
    <font>
      <b/>
      <sz val="14"/>
      <color rgb="FFFF0000"/>
      <name val="Calibri"/>
      <family val="2"/>
      <scheme val="minor"/>
    </font>
    <font>
      <sz val="11"/>
      <color rgb="FF006100"/>
      <name val="Calibri"/>
      <family val="2"/>
      <scheme val="minor"/>
    </font>
    <font>
      <sz val="11"/>
      <color rgb="FF3F3F76"/>
      <name val="Calibri"/>
      <family val="2"/>
      <scheme val="minor"/>
    </font>
    <font>
      <b/>
      <sz val="11"/>
      <color theme="1"/>
      <name val="Calibri"/>
      <family val="2"/>
      <scheme val="minor"/>
    </font>
    <font>
      <sz val="11"/>
      <color theme="0"/>
      <name val="Calibri"/>
      <family val="2"/>
      <scheme val="minor"/>
    </font>
    <font>
      <b/>
      <sz val="10"/>
      <name val="Calibri"/>
      <family val="2"/>
      <scheme val="minor"/>
    </font>
    <font>
      <sz val="8"/>
      <color theme="1"/>
      <name val="Calibri"/>
      <family val="2"/>
      <scheme val="minor"/>
    </font>
    <font>
      <sz val="10"/>
      <color theme="1"/>
      <name val="Calibri"/>
      <family val="2"/>
      <scheme val="minor"/>
    </font>
    <font>
      <sz val="11"/>
      <name val="Calibri"/>
      <family val="2"/>
      <scheme val="minor"/>
    </font>
    <font>
      <b/>
      <sz val="11"/>
      <name val="Calibri"/>
      <family val="2"/>
      <scheme val="minor"/>
    </font>
    <font>
      <b/>
      <sz val="10"/>
      <color theme="1"/>
      <name val="Calibri"/>
      <family val="2"/>
      <scheme val="minor"/>
    </font>
    <font>
      <b/>
      <sz val="10"/>
      <color rgb="FF006600"/>
      <name val="Calibri"/>
      <family val="2"/>
      <scheme val="minor"/>
    </font>
    <font>
      <b/>
      <sz val="10"/>
      <color rgb="FF006100"/>
      <name val="Calibri"/>
      <family val="2"/>
      <scheme val="minor"/>
    </font>
    <font>
      <sz val="9"/>
      <color theme="1"/>
      <name val="Calibri"/>
      <family val="2"/>
      <scheme val="minor"/>
    </font>
    <font>
      <b/>
      <sz val="9"/>
      <color theme="1"/>
      <name val="Calibri"/>
      <family val="2"/>
      <scheme val="minor"/>
    </font>
    <font>
      <b/>
      <sz val="9"/>
      <color rgb="FF006100"/>
      <name val="Calibri"/>
      <family val="2"/>
      <scheme val="minor"/>
    </font>
    <font>
      <sz val="9"/>
      <color rgb="FF006100"/>
      <name val="Calibri"/>
      <family val="2"/>
      <scheme val="minor"/>
    </font>
    <font>
      <b/>
      <sz val="9"/>
      <color rgb="FF3F3F76"/>
      <name val="Calibri"/>
      <family val="2"/>
      <scheme val="minor"/>
    </font>
    <font>
      <b/>
      <sz val="9"/>
      <name val="Calibri"/>
      <family val="2"/>
      <scheme val="minor"/>
    </font>
    <font>
      <u/>
      <sz val="11"/>
      <color theme="10"/>
      <name val="Calibri"/>
      <family val="2"/>
    </font>
    <font>
      <sz val="11"/>
      <name val="Calibri"/>
      <family val="2"/>
    </font>
    <font>
      <b/>
      <sz val="11"/>
      <name val="Calibri"/>
      <family val="2"/>
    </font>
    <font>
      <b/>
      <sz val="9"/>
      <color rgb="FF006600"/>
      <name val="Calibri"/>
      <family val="2"/>
      <scheme val="minor"/>
    </font>
    <font>
      <sz val="10"/>
      <color rgb="FF006100"/>
      <name val="Calibri"/>
      <family val="2"/>
      <scheme val="minor"/>
    </font>
    <font>
      <b/>
      <u/>
      <sz val="10"/>
      <color theme="1"/>
      <name val="Calibri"/>
      <family val="2"/>
      <scheme val="minor"/>
    </font>
    <font>
      <b/>
      <sz val="9"/>
      <color rgb="FFFF0000"/>
      <name val="Calibri"/>
      <family val="2"/>
      <scheme val="minor"/>
    </font>
    <font>
      <b/>
      <sz val="9"/>
      <color rgb="FFC00000"/>
      <name val="Calibri"/>
      <family val="2"/>
      <scheme val="minor"/>
    </font>
    <font>
      <b/>
      <sz val="8"/>
      <color theme="1"/>
      <name val="Calibri"/>
      <family val="2"/>
      <scheme val="minor"/>
    </font>
    <font>
      <b/>
      <sz val="9"/>
      <color rgb="FF008000"/>
      <name val="Calibri"/>
      <family val="2"/>
      <scheme val="minor"/>
    </font>
    <font>
      <i/>
      <sz val="12"/>
      <color rgb="FF1B1B1B"/>
      <name val="Roboto"/>
    </font>
    <font>
      <b/>
      <sz val="10"/>
      <color rgb="FFC00000"/>
      <name val="Calibri"/>
      <family val="2"/>
      <scheme val="minor"/>
    </font>
    <font>
      <b/>
      <sz val="16"/>
      <color theme="1"/>
      <name val="Calibri"/>
      <family val="2"/>
      <scheme val="minor"/>
    </font>
    <font>
      <b/>
      <sz val="22"/>
      <color theme="1"/>
      <name val="Calibri"/>
      <family val="2"/>
      <scheme val="minor"/>
    </font>
    <font>
      <b/>
      <u/>
      <sz val="20"/>
      <color theme="1"/>
      <name val="Calibri"/>
      <family val="2"/>
      <scheme val="minor"/>
    </font>
    <font>
      <b/>
      <sz val="11"/>
      <color rgb="FF006100"/>
      <name val="Calibri"/>
      <family val="2"/>
      <scheme val="minor"/>
    </font>
  </fonts>
  <fills count="21">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C6EFCE"/>
      </patternFill>
    </fill>
    <fill>
      <patternFill patternType="solid">
        <fgColor rgb="FFFFCC99"/>
      </patternFill>
    </fill>
    <fill>
      <patternFill patternType="solid">
        <fgColor theme="9" tint="0.39997558519241921"/>
        <bgColor indexed="65"/>
      </patternFill>
    </fill>
    <fill>
      <patternFill patternType="solid">
        <fgColor theme="0"/>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00B05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0" tint="-0.34998626667073579"/>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3" tint="0.59999389629810485"/>
        <bgColor indexed="64"/>
      </patternFill>
    </fill>
    <fill>
      <patternFill patternType="solid">
        <fgColor theme="7" tint="0.59999389629810485"/>
        <bgColor indexed="64"/>
      </patternFill>
    </fill>
  </fills>
  <borders count="68">
    <border>
      <left/>
      <right/>
      <top/>
      <bottom/>
      <diagonal/>
    </border>
    <border>
      <left/>
      <right/>
      <top style="thin">
        <color indexed="64"/>
      </top>
      <bottom style="thin">
        <color indexed="64"/>
      </bottom>
      <diagonal/>
    </border>
    <border>
      <left/>
      <right style="thick">
        <color indexed="64"/>
      </right>
      <top style="medium">
        <color indexed="64"/>
      </top>
      <bottom style="medium">
        <color indexed="64"/>
      </bottom>
      <diagonal/>
    </border>
    <border>
      <left style="thin">
        <color indexed="64"/>
      </left>
      <right style="thick">
        <color indexed="64"/>
      </right>
      <top/>
      <bottom style="thin">
        <color indexed="64"/>
      </bottom>
      <diagonal/>
    </border>
    <border>
      <left/>
      <right style="thin">
        <color indexed="64"/>
      </right>
      <top/>
      <bottom style="thin">
        <color indexed="64"/>
      </bottom>
      <diagonal/>
    </border>
    <border>
      <left/>
      <right style="thick">
        <color indexed="64"/>
      </right>
      <top/>
      <bottom/>
      <diagonal/>
    </border>
    <border>
      <left/>
      <right/>
      <top/>
      <bottom style="thick">
        <color indexed="64"/>
      </bottom>
      <diagonal/>
    </border>
    <border>
      <left/>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style="thin">
        <color indexed="64"/>
      </right>
      <top style="thin">
        <color indexed="64"/>
      </top>
      <bottom/>
      <diagonal/>
    </border>
    <border>
      <left style="thin">
        <color indexed="64"/>
      </left>
      <right style="thick">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s>
  <cellStyleXfs count="10">
    <xf numFmtId="0" fontId="0" fillId="0" borderId="0"/>
    <xf numFmtId="0" fontId="1" fillId="0" borderId="0" applyNumberForma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0" fontId="19" fillId="5" borderId="0" applyNumberFormat="0" applyBorder="0" applyAlignment="0" applyProtection="0"/>
    <xf numFmtId="0" fontId="20" fillId="6" borderId="32" applyNumberFormat="0" applyAlignment="0" applyProtection="0"/>
    <xf numFmtId="0" fontId="4" fillId="7" borderId="0" applyNumberFormat="0" applyBorder="0" applyAlignment="0" applyProtection="0"/>
    <xf numFmtId="0" fontId="22" fillId="7" borderId="0" applyNumberFormat="0" applyBorder="0" applyAlignment="0" applyProtection="0"/>
    <xf numFmtId="0" fontId="37" fillId="0" borderId="0" applyNumberFormat="0" applyFill="0" applyBorder="0" applyAlignment="0" applyProtection="0">
      <alignment vertical="top"/>
      <protection locked="0"/>
    </xf>
  </cellStyleXfs>
  <cellXfs count="331">
    <xf numFmtId="0" fontId="0" fillId="0" borderId="0" xfId="0"/>
    <xf numFmtId="0" fontId="3" fillId="0" borderId="0" xfId="0" applyFont="1"/>
    <xf numFmtId="0" fontId="5" fillId="0" borderId="0" xfId="1" applyFont="1"/>
    <xf numFmtId="0" fontId="3" fillId="0" borderId="0" xfId="0" applyFont="1" applyAlignment="1">
      <alignment horizontal="center"/>
    </xf>
    <xf numFmtId="0" fontId="2" fillId="0" borderId="0" xfId="0" applyFont="1"/>
    <xf numFmtId="0" fontId="6" fillId="0" borderId="0" xfId="1" applyFont="1"/>
    <xf numFmtId="0" fontId="3" fillId="0" borderId="0" xfId="0" applyFont="1" applyAlignment="1">
      <alignment vertical="top"/>
    </xf>
    <xf numFmtId="0" fontId="2" fillId="0" borderId="18" xfId="0" applyFont="1" applyBorder="1"/>
    <xf numFmtId="0" fontId="2" fillId="0" borderId="19" xfId="0" applyFont="1" applyBorder="1"/>
    <xf numFmtId="0" fontId="2" fillId="0" borderId="0" xfId="0" applyFont="1" applyAlignment="1">
      <alignment horizontal="center"/>
    </xf>
    <xf numFmtId="0" fontId="2" fillId="3" borderId="23" xfId="0" applyFont="1" applyFill="1" applyBorder="1" applyProtection="1">
      <protection locked="0"/>
    </xf>
    <xf numFmtId="164" fontId="2" fillId="3" borderId="22" xfId="0" applyNumberFormat="1" applyFont="1" applyFill="1" applyBorder="1" applyAlignment="1" applyProtection="1">
      <alignment horizontal="center"/>
      <protection locked="0"/>
    </xf>
    <xf numFmtId="0" fontId="2" fillId="3" borderId="25" xfId="0" applyFont="1" applyFill="1" applyBorder="1" applyProtection="1">
      <protection locked="0"/>
    </xf>
    <xf numFmtId="164" fontId="2" fillId="2" borderId="22" xfId="0" applyNumberFormat="1" applyFont="1" applyFill="1" applyBorder="1" applyAlignment="1">
      <alignment horizontal="center"/>
    </xf>
    <xf numFmtId="0" fontId="11" fillId="0" borderId="0" xfId="0" applyFont="1"/>
    <xf numFmtId="0" fontId="12" fillId="0" borderId="0" xfId="0" applyFont="1" applyAlignment="1">
      <alignment horizontal="center"/>
    </xf>
    <xf numFmtId="0" fontId="11" fillId="3" borderId="7" xfId="0" applyFont="1" applyFill="1" applyBorder="1"/>
    <xf numFmtId="164" fontId="11" fillId="3" borderId="7" xfId="0" applyNumberFormat="1" applyFont="1" applyFill="1" applyBorder="1"/>
    <xf numFmtId="0" fontId="11" fillId="3" borderId="1" xfId="0" applyFont="1" applyFill="1" applyBorder="1"/>
    <xf numFmtId="165" fontId="11" fillId="0" borderId="1" xfId="0" applyNumberFormat="1" applyFont="1" applyBorder="1"/>
    <xf numFmtId="2" fontId="11" fillId="0" borderId="0" xfId="0" applyNumberFormat="1" applyFont="1"/>
    <xf numFmtId="164" fontId="11" fillId="0" borderId="0" xfId="0" applyNumberFormat="1" applyFont="1"/>
    <xf numFmtId="0" fontId="11" fillId="0" borderId="5" xfId="0" applyFont="1" applyBorder="1"/>
    <xf numFmtId="0" fontId="11" fillId="0" borderId="4" xfId="0" applyFont="1" applyBorder="1"/>
    <xf numFmtId="0" fontId="11" fillId="0" borderId="3" xfId="0" applyFont="1" applyBorder="1"/>
    <xf numFmtId="164" fontId="11" fillId="4" borderId="10" xfId="0" applyNumberFormat="1" applyFont="1" applyFill="1" applyBorder="1" applyProtection="1">
      <protection locked="0"/>
    </xf>
    <xf numFmtId="164" fontId="11" fillId="4" borderId="11" xfId="0" applyNumberFormat="1" applyFont="1" applyFill="1" applyBorder="1" applyProtection="1">
      <protection locked="0"/>
    </xf>
    <xf numFmtId="164" fontId="11" fillId="3" borderId="10" xfId="0" applyNumberFormat="1" applyFont="1" applyFill="1" applyBorder="1" applyProtection="1">
      <protection locked="0"/>
    </xf>
    <xf numFmtId="164" fontId="11" fillId="3" borderId="11" xfId="0" applyNumberFormat="1" applyFont="1" applyFill="1" applyBorder="1" applyProtection="1">
      <protection locked="0"/>
    </xf>
    <xf numFmtId="164" fontId="14" fillId="3" borderId="10" xfId="0" applyNumberFormat="1" applyFont="1" applyFill="1" applyBorder="1" applyAlignment="1" applyProtection="1">
      <alignment horizontal="center"/>
      <protection locked="0"/>
    </xf>
    <xf numFmtId="164" fontId="11" fillId="3" borderId="12" xfId="0" applyNumberFormat="1" applyFont="1" applyFill="1" applyBorder="1" applyProtection="1">
      <protection locked="0"/>
    </xf>
    <xf numFmtId="164" fontId="11" fillId="3" borderId="13" xfId="0" applyNumberFormat="1" applyFont="1" applyFill="1" applyBorder="1" applyProtection="1">
      <protection locked="0"/>
    </xf>
    <xf numFmtId="164" fontId="11" fillId="0" borderId="14" xfId="0" applyNumberFormat="1" applyFont="1" applyBorder="1"/>
    <xf numFmtId="164" fontId="11" fillId="0" borderId="2" xfId="0" applyNumberFormat="1" applyFont="1" applyBorder="1"/>
    <xf numFmtId="164" fontId="11" fillId="0" borderId="15" xfId="0" applyNumberFormat="1" applyFont="1" applyBorder="1"/>
    <xf numFmtId="164" fontId="13" fillId="0" borderId="0" xfId="0" applyNumberFormat="1" applyFont="1"/>
    <xf numFmtId="3" fontId="11" fillId="0" borderId="0" xfId="0" applyNumberFormat="1" applyFont="1"/>
    <xf numFmtId="164" fontId="11" fillId="0" borderId="4" xfId="0" applyNumberFormat="1" applyFont="1" applyBorder="1"/>
    <xf numFmtId="164" fontId="11" fillId="0" borderId="3" xfId="0" applyNumberFormat="1" applyFont="1" applyBorder="1"/>
    <xf numFmtId="0" fontId="13" fillId="0" borderId="0" xfId="0" applyFont="1"/>
    <xf numFmtId="0" fontId="15" fillId="0" borderId="0" xfId="0" applyFont="1"/>
    <xf numFmtId="0" fontId="12" fillId="0" borderId="0" xfId="0" applyFont="1" applyAlignment="1">
      <alignment vertical="top"/>
    </xf>
    <xf numFmtId="0" fontId="10" fillId="0" borderId="0" xfId="0" applyFont="1" applyAlignment="1">
      <alignment horizontal="center"/>
    </xf>
    <xf numFmtId="0" fontId="10" fillId="0" borderId="0" xfId="0" applyFont="1" applyAlignment="1">
      <alignment horizontal="center" vertical="center"/>
    </xf>
    <xf numFmtId="0" fontId="10" fillId="0" borderId="0" xfId="0" applyFont="1" applyAlignment="1">
      <alignment vertical="center"/>
    </xf>
    <xf numFmtId="0" fontId="10" fillId="0" borderId="0" xfId="0" applyFont="1" applyAlignment="1">
      <alignment horizontal="left" vertical="center"/>
    </xf>
    <xf numFmtId="0" fontId="10" fillId="0" borderId="0" xfId="0" applyFont="1"/>
    <xf numFmtId="0" fontId="3" fillId="0" borderId="0" xfId="0" applyFont="1" applyAlignment="1">
      <alignment horizontal="right"/>
    </xf>
    <xf numFmtId="0" fontId="12" fillId="0" borderId="6" xfId="0" applyFont="1" applyBorder="1" applyAlignment="1">
      <alignment horizontal="center"/>
    </xf>
    <xf numFmtId="164" fontId="12" fillId="0" borderId="6" xfId="0" applyNumberFormat="1" applyFont="1" applyBorder="1" applyAlignment="1">
      <alignment horizontal="center"/>
    </xf>
    <xf numFmtId="164" fontId="16" fillId="2" borderId="6" xfId="0" applyNumberFormat="1" applyFont="1" applyFill="1" applyBorder="1"/>
    <xf numFmtId="164" fontId="16" fillId="2" borderId="0" xfId="0" applyNumberFormat="1" applyFont="1" applyFill="1"/>
    <xf numFmtId="0" fontId="17" fillId="0" borderId="0" xfId="0" applyFont="1"/>
    <xf numFmtId="10" fontId="2" fillId="2" borderId="22" xfId="0" applyNumberFormat="1" applyFont="1" applyFill="1" applyBorder="1" applyAlignment="1" applyProtection="1">
      <alignment horizontal="center"/>
      <protection locked="0"/>
    </xf>
    <xf numFmtId="164" fontId="2" fillId="2" borderId="24" xfId="0" applyNumberFormat="1" applyFont="1" applyFill="1" applyBorder="1" applyAlignment="1" applyProtection="1">
      <alignment horizontal="center"/>
      <protection locked="0"/>
    </xf>
    <xf numFmtId="164" fontId="2" fillId="3" borderId="26" xfId="0" applyNumberFormat="1" applyFont="1" applyFill="1" applyBorder="1" applyAlignment="1" applyProtection="1">
      <alignment horizontal="center"/>
      <protection locked="0"/>
    </xf>
    <xf numFmtId="164" fontId="2" fillId="2" borderId="27" xfId="0" applyNumberFormat="1" applyFont="1" applyFill="1" applyBorder="1" applyAlignment="1" applyProtection="1">
      <alignment horizontal="center"/>
      <protection locked="0"/>
    </xf>
    <xf numFmtId="0" fontId="3" fillId="3" borderId="28" xfId="0" applyFont="1" applyFill="1" applyBorder="1" applyProtection="1">
      <protection locked="0"/>
    </xf>
    <xf numFmtId="164" fontId="3" fillId="3" borderId="29" xfId="0" applyNumberFormat="1" applyFont="1" applyFill="1" applyBorder="1" applyAlignment="1" applyProtection="1">
      <alignment horizontal="center"/>
      <protection locked="0"/>
    </xf>
    <xf numFmtId="164" fontId="3" fillId="2" borderId="29" xfId="0" applyNumberFormat="1" applyFont="1" applyFill="1" applyBorder="1" applyAlignment="1">
      <alignment horizontal="center"/>
    </xf>
    <xf numFmtId="164" fontId="3" fillId="2" borderId="30" xfId="0" applyNumberFormat="1" applyFont="1" applyFill="1" applyBorder="1" applyAlignment="1" applyProtection="1">
      <alignment horizontal="center"/>
      <protection locked="0"/>
    </xf>
    <xf numFmtId="0" fontId="18" fillId="0" borderId="0" xfId="1" applyFont="1"/>
    <xf numFmtId="0" fontId="18" fillId="0" borderId="0" xfId="0" applyFont="1" applyAlignment="1">
      <alignment vertical="top" wrapText="1"/>
    </xf>
    <xf numFmtId="0" fontId="12" fillId="0" borderId="14" xfId="0" applyFont="1" applyBorder="1" applyProtection="1">
      <protection locked="0"/>
    </xf>
    <xf numFmtId="0" fontId="23" fillId="8" borderId="33" xfId="6" applyFont="1" applyFill="1" applyBorder="1" applyAlignment="1" applyProtection="1">
      <alignment horizontal="center"/>
    </xf>
    <xf numFmtId="0" fontId="24" fillId="8" borderId="7" xfId="0" applyFont="1" applyFill="1" applyBorder="1" applyProtection="1">
      <protection locked="0"/>
    </xf>
    <xf numFmtId="0" fontId="25" fillId="8" borderId="34" xfId="0" applyFont="1" applyFill="1" applyBorder="1"/>
    <xf numFmtId="0" fontId="0" fillId="0" borderId="35" xfId="0" applyBorder="1" applyProtection="1">
      <protection locked="0"/>
    </xf>
    <xf numFmtId="0" fontId="26" fillId="0" borderId="35" xfId="0" applyFont="1" applyBorder="1" applyProtection="1">
      <protection locked="0"/>
    </xf>
    <xf numFmtId="167" fontId="28" fillId="9" borderId="36" xfId="4" applyNumberFormat="1" applyFont="1" applyFill="1" applyBorder="1" applyProtection="1"/>
    <xf numFmtId="0" fontId="29" fillId="8" borderId="1" xfId="0" applyFont="1" applyFill="1" applyBorder="1" applyAlignment="1" applyProtection="1">
      <alignment wrapText="1"/>
      <protection locked="0"/>
    </xf>
    <xf numFmtId="9" fontId="30" fillId="5" borderId="36" xfId="5" applyNumberFormat="1" applyFont="1" applyBorder="1" applyProtection="1"/>
    <xf numFmtId="0" fontId="23" fillId="8" borderId="1" xfId="0" applyFont="1" applyFill="1" applyBorder="1" applyAlignment="1" applyProtection="1">
      <alignment vertical="center" wrapText="1"/>
      <protection locked="0"/>
    </xf>
    <xf numFmtId="167" fontId="30" fillId="5" borderId="36" xfId="5" applyNumberFormat="1" applyFont="1" applyBorder="1" applyProtection="1"/>
    <xf numFmtId="0" fontId="23" fillId="8" borderId="1" xfId="0" applyFont="1" applyFill="1" applyBorder="1" applyAlignment="1" applyProtection="1">
      <alignment vertical="center"/>
      <protection locked="0"/>
    </xf>
    <xf numFmtId="167" fontId="28" fillId="8" borderId="37" xfId="0" applyNumberFormat="1" applyFont="1" applyFill="1" applyBorder="1"/>
    <xf numFmtId="0" fontId="25" fillId="0" borderId="0" xfId="0" applyFont="1"/>
    <xf numFmtId="0" fontId="0" fillId="0" borderId="0" xfId="0" applyProtection="1">
      <protection locked="0"/>
    </xf>
    <xf numFmtId="0" fontId="21" fillId="0" borderId="0" xfId="0" applyFont="1" applyAlignment="1">
      <alignment horizontal="right"/>
    </xf>
    <xf numFmtId="0" fontId="25" fillId="3" borderId="22" xfId="0" applyFont="1" applyFill="1" applyBorder="1"/>
    <xf numFmtId="0" fontId="31" fillId="3" borderId="15" xfId="0" applyFont="1" applyFill="1" applyBorder="1"/>
    <xf numFmtId="0" fontId="28" fillId="3" borderId="15" xfId="0" applyFont="1" applyFill="1" applyBorder="1" applyAlignment="1">
      <alignment horizontal="center" vertical="center"/>
    </xf>
    <xf numFmtId="0" fontId="28" fillId="3" borderId="14" xfId="0" applyFont="1" applyFill="1" applyBorder="1" applyAlignment="1">
      <alignment horizontal="center" vertical="center"/>
    </xf>
    <xf numFmtId="0" fontId="28" fillId="3" borderId="40" xfId="0" applyFont="1" applyFill="1" applyBorder="1" applyAlignment="1">
      <alignment horizontal="center" vertical="center"/>
    </xf>
    <xf numFmtId="0" fontId="31" fillId="0" borderId="15" xfId="0" applyFont="1" applyBorder="1"/>
    <xf numFmtId="0" fontId="12" fillId="8" borderId="15" xfId="0" applyFont="1" applyFill="1" applyBorder="1" applyAlignment="1">
      <alignment horizontal="center" vertical="center"/>
    </xf>
    <xf numFmtId="0" fontId="12" fillId="8" borderId="14" xfId="0" applyFont="1" applyFill="1" applyBorder="1" applyAlignment="1">
      <alignment horizontal="center" vertical="center"/>
    </xf>
    <xf numFmtId="0" fontId="12" fillId="8" borderId="40" xfId="0" applyFont="1" applyFill="1" applyBorder="1" applyAlignment="1">
      <alignment horizontal="center" vertical="center"/>
    </xf>
    <xf numFmtId="0" fontId="23" fillId="12" borderId="31" xfId="5" applyFont="1" applyFill="1" applyBorder="1" applyAlignment="1">
      <alignment horizontal="center" vertical="top" wrapText="1"/>
    </xf>
    <xf numFmtId="164" fontId="28" fillId="12" borderId="31" xfId="0" applyNumberFormat="1" applyFont="1" applyFill="1" applyBorder="1" applyAlignment="1">
      <alignment horizontal="center" vertical="top" wrapText="1"/>
    </xf>
    <xf numFmtId="164" fontId="30" fillId="5" borderId="31" xfId="5" applyNumberFormat="1" applyFont="1" applyBorder="1" applyAlignment="1" applyProtection="1">
      <alignment horizontal="center" vertical="top" wrapText="1"/>
      <protection locked="0"/>
    </xf>
    <xf numFmtId="164" fontId="30" fillId="12" borderId="41" xfId="5" applyNumberFormat="1" applyFont="1" applyFill="1" applyBorder="1" applyAlignment="1" applyProtection="1">
      <alignment horizontal="center" vertical="top" wrapText="1"/>
      <protection locked="0"/>
    </xf>
    <xf numFmtId="164" fontId="28" fillId="12" borderId="31" xfId="4" applyNumberFormat="1" applyFont="1" applyFill="1" applyBorder="1" applyAlignment="1">
      <alignment horizontal="center" vertical="top" wrapText="1"/>
    </xf>
    <xf numFmtId="164" fontId="28" fillId="0" borderId="31" xfId="0" applyNumberFormat="1" applyFont="1" applyBorder="1" applyAlignment="1" applyProtection="1">
      <alignment horizontal="center" vertical="top" wrapText="1"/>
      <protection locked="0"/>
    </xf>
    <xf numFmtId="0" fontId="28" fillId="12" borderId="31" xfId="0" applyFont="1" applyFill="1" applyBorder="1" applyAlignment="1">
      <alignment horizontal="center" vertical="top" wrapText="1"/>
    </xf>
    <xf numFmtId="164" fontId="28" fillId="0" borderId="38" xfId="0" applyNumberFormat="1" applyFont="1" applyBorder="1" applyAlignment="1">
      <alignment horizontal="center" vertical="top" wrapText="1"/>
    </xf>
    <xf numFmtId="0" fontId="28" fillId="9" borderId="42" xfId="0" applyFont="1" applyFill="1" applyBorder="1" applyAlignment="1">
      <alignment horizontal="center" vertical="top" wrapText="1"/>
    </xf>
    <xf numFmtId="0" fontId="28" fillId="13" borderId="42" xfId="0" applyFont="1" applyFill="1" applyBorder="1" applyAlignment="1">
      <alignment horizontal="center" vertical="top" wrapText="1"/>
    </xf>
    <xf numFmtId="0" fontId="31" fillId="0" borderId="0" xfId="0" applyFont="1"/>
    <xf numFmtId="0" fontId="32" fillId="3" borderId="22" xfId="0" applyFont="1" applyFill="1" applyBorder="1" applyAlignment="1" applyProtection="1">
      <alignment horizontal="center"/>
      <protection locked="0"/>
    </xf>
    <xf numFmtId="164" fontId="32" fillId="3" borderId="22" xfId="4" applyNumberFormat="1" applyFont="1" applyFill="1" applyBorder="1" applyAlignment="1" applyProtection="1">
      <alignment horizontal="center"/>
      <protection locked="0"/>
    </xf>
    <xf numFmtId="164" fontId="33" fillId="5" borderId="22" xfId="5" applyNumberFormat="1" applyFont="1" applyBorder="1" applyAlignment="1" applyProtection="1">
      <alignment horizontal="center"/>
    </xf>
    <xf numFmtId="164" fontId="34" fillId="12" borderId="43" xfId="5" applyNumberFormat="1" applyFont="1" applyFill="1" applyBorder="1" applyAlignment="1" applyProtection="1">
      <alignment horizontal="center"/>
    </xf>
    <xf numFmtId="164" fontId="32" fillId="3" borderId="22" xfId="4" applyNumberFormat="1" applyFont="1" applyFill="1" applyBorder="1" applyAlignment="1" applyProtection="1">
      <alignment horizontal="center" wrapText="1"/>
      <protection locked="0"/>
    </xf>
    <xf numFmtId="164" fontId="32" fillId="0" borderId="22" xfId="0" applyNumberFormat="1" applyFont="1" applyBorder="1" applyAlignment="1">
      <alignment horizontal="center"/>
    </xf>
    <xf numFmtId="164" fontId="32" fillId="0" borderId="39" xfId="0" applyNumberFormat="1" applyFont="1" applyBorder="1" applyAlignment="1">
      <alignment horizontal="center"/>
    </xf>
    <xf numFmtId="164" fontId="31" fillId="9" borderId="36" xfId="0" applyNumberFormat="1" applyFont="1" applyFill="1" applyBorder="1" applyAlignment="1">
      <alignment horizontal="center"/>
    </xf>
    <xf numFmtId="164" fontId="31" fillId="13" borderId="35" xfId="0" applyNumberFormat="1" applyFont="1" applyFill="1" applyBorder="1" applyAlignment="1">
      <alignment horizontal="center"/>
    </xf>
    <xf numFmtId="0" fontId="12" fillId="0" borderId="33" xfId="0" applyFont="1" applyBorder="1"/>
    <xf numFmtId="0" fontId="35" fillId="8" borderId="40" xfId="6" applyFont="1" applyFill="1" applyBorder="1"/>
    <xf numFmtId="0" fontId="24" fillId="8" borderId="42" xfId="0" applyFont="1" applyFill="1" applyBorder="1"/>
    <xf numFmtId="0" fontId="31" fillId="8" borderId="44" xfId="0" applyFont="1" applyFill="1" applyBorder="1"/>
    <xf numFmtId="0" fontId="0" fillId="0" borderId="45" xfId="0" applyBorder="1"/>
    <xf numFmtId="0" fontId="0" fillId="0" borderId="36" xfId="0" applyBorder="1"/>
    <xf numFmtId="0" fontId="38" fillId="8" borderId="36" xfId="9" applyFont="1" applyFill="1" applyBorder="1" applyAlignment="1" applyProtection="1">
      <alignment horizontal="left"/>
    </xf>
    <xf numFmtId="164" fontId="32" fillId="3" borderId="22" xfId="0" applyNumberFormat="1" applyFont="1" applyFill="1" applyBorder="1" applyAlignment="1" applyProtection="1">
      <alignment horizontal="center"/>
      <protection locked="0"/>
    </xf>
    <xf numFmtId="0" fontId="0" fillId="0" borderId="47" xfId="0" applyBorder="1"/>
    <xf numFmtId="0" fontId="29" fillId="8" borderId="36" xfId="0" applyFont="1" applyFill="1" applyBorder="1" applyAlignment="1">
      <alignment wrapText="1"/>
    </xf>
    <xf numFmtId="0" fontId="23" fillId="8" borderId="36" xfId="0" applyFont="1" applyFill="1" applyBorder="1" applyAlignment="1">
      <alignment vertical="center" wrapText="1"/>
    </xf>
    <xf numFmtId="0" fontId="23" fillId="8" borderId="37" xfId="0" applyFont="1" applyFill="1" applyBorder="1" applyAlignment="1">
      <alignment vertical="center"/>
    </xf>
    <xf numFmtId="164" fontId="31" fillId="13" borderId="36" xfId="0" applyNumberFormat="1" applyFont="1" applyFill="1" applyBorder="1" applyAlignment="1">
      <alignment horizontal="center"/>
    </xf>
    <xf numFmtId="164" fontId="34" fillId="12" borderId="31" xfId="5" applyNumberFormat="1" applyFont="1" applyFill="1" applyBorder="1" applyAlignment="1" applyProtection="1">
      <alignment horizontal="center"/>
    </xf>
    <xf numFmtId="164" fontId="31" fillId="9" borderId="45" xfId="0" applyNumberFormat="1" applyFont="1" applyFill="1" applyBorder="1" applyAlignment="1">
      <alignment horizontal="center"/>
    </xf>
    <xf numFmtId="164" fontId="31" fillId="13" borderId="45" xfId="0" applyNumberFormat="1" applyFont="1" applyFill="1" applyBorder="1" applyAlignment="1">
      <alignment horizontal="center"/>
    </xf>
    <xf numFmtId="0" fontId="32" fillId="12" borderId="49" xfId="0" applyFont="1" applyFill="1" applyBorder="1" applyAlignment="1">
      <alignment horizontal="center" vertical="center"/>
    </xf>
    <xf numFmtId="0" fontId="32" fillId="12" borderId="50" xfId="0" applyFont="1" applyFill="1" applyBorder="1" applyAlignment="1">
      <alignment horizontal="center" vertical="center"/>
    </xf>
    <xf numFmtId="164" fontId="32" fillId="0" borderId="51" xfId="0" applyNumberFormat="1" applyFont="1" applyBorder="1" applyAlignment="1">
      <alignment horizontal="center"/>
    </xf>
    <xf numFmtId="164" fontId="32" fillId="9" borderId="52" xfId="0" applyNumberFormat="1" applyFont="1" applyFill="1" applyBorder="1" applyAlignment="1">
      <alignment horizontal="center"/>
    </xf>
    <xf numFmtId="164" fontId="32" fillId="13" borderId="52" xfId="0" applyNumberFormat="1" applyFont="1" applyFill="1" applyBorder="1" applyAlignment="1">
      <alignment horizontal="center"/>
    </xf>
    <xf numFmtId="0" fontId="11" fillId="8" borderId="15" xfId="0" applyFont="1" applyFill="1" applyBorder="1" applyAlignment="1">
      <alignment horizontal="center" vertical="center"/>
    </xf>
    <xf numFmtId="0" fontId="11" fillId="8" borderId="40" xfId="0" applyFont="1" applyFill="1" applyBorder="1" applyAlignment="1">
      <alignment horizontal="center" vertical="center"/>
    </xf>
    <xf numFmtId="164" fontId="41" fillId="5" borderId="31" xfId="5" applyNumberFormat="1" applyFont="1" applyBorder="1" applyAlignment="1" applyProtection="1">
      <alignment horizontal="center" vertical="top"/>
    </xf>
    <xf numFmtId="164" fontId="28" fillId="12" borderId="53" xfId="4" applyNumberFormat="1" applyFont="1" applyFill="1" applyBorder="1" applyAlignment="1">
      <alignment horizontal="center" vertical="top" wrapText="1"/>
    </xf>
    <xf numFmtId="164" fontId="28" fillId="12" borderId="41" xfId="4" applyNumberFormat="1" applyFont="1" applyFill="1" applyBorder="1" applyAlignment="1">
      <alignment horizontal="center" vertical="top" wrapText="1"/>
    </xf>
    <xf numFmtId="164" fontId="28" fillId="0" borderId="31" xfId="0" applyNumberFormat="1" applyFont="1" applyBorder="1" applyAlignment="1">
      <alignment horizontal="center" vertical="top"/>
    </xf>
    <xf numFmtId="164" fontId="28" fillId="0" borderId="38" xfId="0" applyNumberFormat="1" applyFont="1" applyBorder="1" applyAlignment="1">
      <alignment horizontal="center" vertical="top"/>
    </xf>
    <xf numFmtId="0" fontId="28" fillId="9" borderId="33" xfId="0" applyFont="1" applyFill="1" applyBorder="1" applyAlignment="1">
      <alignment horizontal="center" vertical="top" wrapText="1"/>
    </xf>
    <xf numFmtId="0" fontId="28" fillId="13" borderId="33" xfId="0" applyFont="1" applyFill="1" applyBorder="1" applyAlignment="1">
      <alignment horizontal="center" vertical="top" wrapText="1"/>
    </xf>
    <xf numFmtId="164" fontId="34" fillId="5" borderId="26" xfId="5" applyNumberFormat="1" applyFont="1" applyBorder="1" applyAlignment="1" applyProtection="1">
      <alignment horizontal="center"/>
    </xf>
    <xf numFmtId="164" fontId="36" fillId="3" borderId="22" xfId="5" applyNumberFormat="1" applyFont="1" applyFill="1" applyBorder="1" applyAlignment="1" applyProtection="1">
      <alignment horizontal="center"/>
    </xf>
    <xf numFmtId="164" fontId="36" fillId="3" borderId="22" xfId="4" applyNumberFormat="1" applyFont="1" applyFill="1" applyBorder="1" applyAlignment="1" applyProtection="1">
      <alignment horizontal="center"/>
      <protection locked="0"/>
    </xf>
    <xf numFmtId="164" fontId="32" fillId="0" borderId="26" xfId="0" applyNumberFormat="1" applyFont="1" applyBorder="1" applyAlignment="1">
      <alignment horizontal="center"/>
    </xf>
    <xf numFmtId="164" fontId="34" fillId="5" borderId="43" xfId="5" applyNumberFormat="1" applyFont="1" applyBorder="1" applyAlignment="1" applyProtection="1">
      <alignment horizontal="center"/>
    </xf>
    <xf numFmtId="164" fontId="32" fillId="0" borderId="43" xfId="0" applyNumberFormat="1" applyFont="1" applyBorder="1" applyAlignment="1">
      <alignment horizontal="center"/>
    </xf>
    <xf numFmtId="164" fontId="32" fillId="0" borderId="54" xfId="0" applyNumberFormat="1" applyFont="1" applyBorder="1" applyAlignment="1">
      <alignment horizontal="center"/>
    </xf>
    <xf numFmtId="164" fontId="34" fillId="5" borderId="31" xfId="5" applyNumberFormat="1" applyFont="1" applyBorder="1" applyAlignment="1" applyProtection="1">
      <alignment horizontal="center"/>
    </xf>
    <xf numFmtId="164" fontId="32" fillId="0" borderId="31" xfId="0" applyNumberFormat="1" applyFont="1" applyBorder="1" applyAlignment="1">
      <alignment horizontal="center"/>
    </xf>
    <xf numFmtId="164" fontId="32" fillId="0" borderId="38" xfId="0" applyNumberFormat="1" applyFont="1" applyBorder="1" applyAlignment="1">
      <alignment horizontal="center"/>
    </xf>
    <xf numFmtId="0" fontId="32" fillId="14" borderId="39" xfId="0" applyFont="1" applyFill="1" applyBorder="1" applyAlignment="1" applyProtection="1">
      <alignment horizontal="center"/>
      <protection locked="0"/>
    </xf>
    <xf numFmtId="0" fontId="32" fillId="14" borderId="1" xfId="0" applyFont="1" applyFill="1" applyBorder="1" applyAlignment="1" applyProtection="1">
      <alignment horizontal="center"/>
      <protection locked="0"/>
    </xf>
    <xf numFmtId="0" fontId="32" fillId="14" borderId="46" xfId="0" applyFont="1" applyFill="1" applyBorder="1" applyAlignment="1" applyProtection="1">
      <alignment horizontal="center"/>
      <protection locked="0"/>
    </xf>
    <xf numFmtId="164" fontId="32" fillId="9" borderId="33" xfId="0" applyNumberFormat="1" applyFont="1" applyFill="1" applyBorder="1" applyAlignment="1">
      <alignment horizontal="center"/>
    </xf>
    <xf numFmtId="164" fontId="32" fillId="13" borderId="33" xfId="0" applyNumberFormat="1" applyFont="1" applyFill="1" applyBorder="1" applyAlignment="1">
      <alignment horizontal="center"/>
    </xf>
    <xf numFmtId="0" fontId="44" fillId="0" borderId="0" xfId="0" applyFont="1"/>
    <xf numFmtId="0" fontId="0" fillId="0" borderId="0" xfId="0" applyAlignment="1" applyProtection="1">
      <alignment horizontal="center" vertical="center"/>
      <protection locked="0"/>
    </xf>
    <xf numFmtId="0" fontId="0" fillId="11" borderId="14" xfId="0" applyFill="1" applyBorder="1" applyProtection="1">
      <protection locked="0"/>
    </xf>
    <xf numFmtId="0" fontId="3" fillId="11" borderId="15" xfId="0" applyFont="1" applyFill="1" applyBorder="1" applyAlignment="1" applyProtection="1">
      <alignment horizontal="center"/>
      <protection locked="0"/>
    </xf>
    <xf numFmtId="0" fontId="3" fillId="11" borderId="15" xfId="0" applyFont="1" applyFill="1" applyBorder="1" applyAlignment="1" applyProtection="1">
      <alignment horizontal="left"/>
      <protection locked="0"/>
    </xf>
    <xf numFmtId="0" fontId="3" fillId="11" borderId="40" xfId="0" applyFont="1" applyFill="1" applyBorder="1" applyAlignment="1" applyProtection="1">
      <alignment horizontal="center"/>
      <protection locked="0"/>
    </xf>
    <xf numFmtId="0" fontId="21" fillId="0" borderId="0" xfId="0" applyFont="1" applyAlignment="1" applyProtection="1">
      <alignment horizontal="right"/>
      <protection locked="0"/>
    </xf>
    <xf numFmtId="0" fontId="25" fillId="15" borderId="22" xfId="0" applyFont="1" applyFill="1" applyBorder="1" applyProtection="1">
      <protection locked="0"/>
    </xf>
    <xf numFmtId="0" fontId="0" fillId="3" borderId="14" xfId="0" applyFill="1" applyBorder="1" applyProtection="1">
      <protection locked="0"/>
    </xf>
    <xf numFmtId="0" fontId="28" fillId="3" borderId="15" xfId="0" applyFont="1" applyFill="1" applyBorder="1" applyAlignment="1" applyProtection="1">
      <alignment horizontal="center" vertical="center"/>
      <protection locked="0"/>
    </xf>
    <xf numFmtId="0" fontId="28" fillId="3" borderId="15" xfId="0" applyFont="1" applyFill="1" applyBorder="1" applyAlignment="1" applyProtection="1">
      <alignment horizontal="left" vertical="center"/>
      <protection locked="0"/>
    </xf>
    <xf numFmtId="0" fontId="28" fillId="3" borderId="40" xfId="0" applyFont="1" applyFill="1" applyBorder="1" applyAlignment="1" applyProtection="1">
      <alignment horizontal="center" vertical="center"/>
      <protection locked="0"/>
    </xf>
    <xf numFmtId="0" fontId="12" fillId="8" borderId="15" xfId="0" applyFont="1" applyFill="1" applyBorder="1" applyAlignment="1" applyProtection="1">
      <alignment horizontal="center" vertical="center"/>
      <protection locked="0"/>
    </xf>
    <xf numFmtId="0" fontId="12" fillId="8" borderId="15" xfId="0" applyFont="1" applyFill="1" applyBorder="1" applyAlignment="1" applyProtection="1">
      <alignment horizontal="left" vertical="center"/>
      <protection locked="0"/>
    </xf>
    <xf numFmtId="0" fontId="0" fillId="0" borderId="0" xfId="0" applyAlignment="1" applyProtection="1">
      <alignment horizontal="left"/>
      <protection locked="0"/>
    </xf>
    <xf numFmtId="0" fontId="12" fillId="8" borderId="40" xfId="0" applyFont="1" applyFill="1" applyBorder="1" applyAlignment="1" applyProtection="1">
      <alignment horizontal="center" vertical="center"/>
      <protection locked="0"/>
    </xf>
    <xf numFmtId="0" fontId="23" fillId="12" borderId="41" xfId="5" applyFont="1" applyFill="1" applyBorder="1" applyAlignment="1" applyProtection="1">
      <alignment horizontal="center" vertical="top" wrapText="1"/>
      <protection locked="0"/>
    </xf>
    <xf numFmtId="164" fontId="28" fillId="12" borderId="31" xfId="0" applyNumberFormat="1" applyFont="1" applyFill="1" applyBorder="1" applyAlignment="1" applyProtection="1">
      <alignment horizontal="center" vertical="top" wrapText="1"/>
      <protection locked="0"/>
    </xf>
    <xf numFmtId="164" fontId="28" fillId="12" borderId="31" xfId="4" applyNumberFormat="1" applyFont="1" applyFill="1" applyBorder="1" applyAlignment="1" applyProtection="1">
      <alignment horizontal="center" vertical="top" wrapText="1"/>
      <protection locked="0"/>
    </xf>
    <xf numFmtId="0" fontId="28" fillId="12" borderId="31" xfId="0" applyFont="1" applyFill="1" applyBorder="1" applyAlignment="1" applyProtection="1">
      <alignment horizontal="center" vertical="top" wrapText="1"/>
      <protection locked="0"/>
    </xf>
    <xf numFmtId="164" fontId="28" fillId="0" borderId="38" xfId="0" applyNumberFormat="1" applyFont="1" applyBorder="1" applyAlignment="1" applyProtection="1">
      <alignment horizontal="center" vertical="top" wrapText="1"/>
      <protection locked="0"/>
    </xf>
    <xf numFmtId="0" fontId="28" fillId="9" borderId="42" xfId="0" applyFont="1" applyFill="1" applyBorder="1" applyAlignment="1" applyProtection="1">
      <alignment horizontal="center" vertical="top" wrapText="1"/>
      <protection locked="0"/>
    </xf>
    <xf numFmtId="0" fontId="28" fillId="13" borderId="42" xfId="0" applyFont="1" applyFill="1" applyBorder="1" applyAlignment="1" applyProtection="1">
      <alignment horizontal="center" vertical="top" wrapText="1"/>
      <protection locked="0"/>
    </xf>
    <xf numFmtId="0" fontId="25" fillId="0" borderId="0" xfId="0" applyFont="1" applyProtection="1">
      <protection locked="0"/>
    </xf>
    <xf numFmtId="0" fontId="45" fillId="3" borderId="22" xfId="0" applyFont="1" applyFill="1" applyBorder="1" applyAlignment="1" applyProtection="1">
      <alignment horizontal="center"/>
      <protection locked="0"/>
    </xf>
    <xf numFmtId="164" fontId="40" fillId="5" borderId="22" xfId="5" applyNumberFormat="1" applyFont="1" applyBorder="1" applyAlignment="1" applyProtection="1">
      <alignment horizontal="center"/>
      <protection locked="0"/>
    </xf>
    <xf numFmtId="164" fontId="34" fillId="12" borderId="43" xfId="5" applyNumberFormat="1" applyFont="1" applyFill="1" applyBorder="1" applyAlignment="1" applyProtection="1">
      <alignment horizontal="center"/>
      <protection locked="0"/>
    </xf>
    <xf numFmtId="164" fontId="36" fillId="0" borderId="22" xfId="0" applyNumberFormat="1" applyFont="1" applyBorder="1" applyAlignment="1" applyProtection="1">
      <alignment horizontal="center"/>
      <protection locked="0"/>
    </xf>
    <xf numFmtId="164" fontId="36" fillId="0" borderId="39" xfId="0" applyNumberFormat="1" applyFont="1" applyBorder="1" applyAlignment="1" applyProtection="1">
      <alignment horizontal="center" vertical="center"/>
      <protection locked="0"/>
    </xf>
    <xf numFmtId="164" fontId="31" fillId="9" borderId="34" xfId="0" applyNumberFormat="1" applyFont="1" applyFill="1" applyBorder="1" applyAlignment="1" applyProtection="1">
      <alignment horizontal="center"/>
      <protection locked="0"/>
    </xf>
    <xf numFmtId="164" fontId="31" fillId="13" borderId="34" xfId="0" applyNumberFormat="1" applyFont="1" applyFill="1" applyBorder="1" applyAlignment="1" applyProtection="1">
      <alignment horizontal="center"/>
      <protection locked="0"/>
    </xf>
    <xf numFmtId="164" fontId="31" fillId="9" borderId="36" xfId="0" applyNumberFormat="1" applyFont="1" applyFill="1" applyBorder="1" applyAlignment="1" applyProtection="1">
      <alignment horizontal="center"/>
      <protection locked="0"/>
    </xf>
    <xf numFmtId="164" fontId="31" fillId="13" borderId="36" xfId="0" applyNumberFormat="1" applyFont="1" applyFill="1" applyBorder="1" applyAlignment="1" applyProtection="1">
      <alignment horizontal="center"/>
      <protection locked="0"/>
    </xf>
    <xf numFmtId="167" fontId="23" fillId="9" borderId="36" xfId="8" applyNumberFormat="1" applyFont="1" applyFill="1" applyBorder="1" applyProtection="1"/>
    <xf numFmtId="167" fontId="23" fillId="10" borderId="36" xfId="8" applyNumberFormat="1" applyFont="1" applyFill="1" applyBorder="1" applyProtection="1"/>
    <xf numFmtId="164" fontId="36" fillId="0" borderId="39" xfId="0" applyNumberFormat="1" applyFont="1" applyBorder="1" applyAlignment="1" applyProtection="1">
      <alignment horizontal="center"/>
      <protection locked="0"/>
    </xf>
    <xf numFmtId="164" fontId="34" fillId="12" borderId="31" xfId="5" applyNumberFormat="1" applyFont="1" applyFill="1" applyBorder="1" applyAlignment="1" applyProtection="1">
      <alignment horizontal="center"/>
      <protection locked="0"/>
    </xf>
    <xf numFmtId="164" fontId="31" fillId="9" borderId="37" xfId="0" applyNumberFormat="1" applyFont="1" applyFill="1" applyBorder="1" applyAlignment="1" applyProtection="1">
      <alignment horizontal="center"/>
      <protection locked="0"/>
    </xf>
    <xf numFmtId="164" fontId="31" fillId="13" borderId="37" xfId="0" applyNumberFormat="1" applyFont="1" applyFill="1" applyBorder="1" applyAlignment="1" applyProtection="1">
      <alignment horizontal="center"/>
      <protection locked="0"/>
    </xf>
    <xf numFmtId="0" fontId="28" fillId="12" borderId="20" xfId="0" applyFont="1" applyFill="1" applyBorder="1" applyAlignment="1" applyProtection="1">
      <alignment horizontal="center" vertical="center"/>
      <protection locked="0"/>
    </xf>
    <xf numFmtId="0" fontId="28" fillId="12" borderId="21" xfId="0" applyFont="1" applyFill="1" applyBorder="1" applyAlignment="1" applyProtection="1">
      <alignment horizontal="center" vertical="center"/>
      <protection locked="0"/>
    </xf>
    <xf numFmtId="0" fontId="28" fillId="12" borderId="55" xfId="0" applyFont="1" applyFill="1" applyBorder="1" applyAlignment="1" applyProtection="1">
      <alignment horizontal="center" vertical="center"/>
      <protection locked="0"/>
    </xf>
    <xf numFmtId="164" fontId="36" fillId="0" borderId="56" xfId="0" applyNumberFormat="1" applyFont="1" applyBorder="1" applyAlignment="1" applyProtection="1">
      <alignment horizontal="center" vertical="center"/>
      <protection locked="0"/>
    </xf>
    <xf numFmtId="164" fontId="32" fillId="9" borderId="33" xfId="0" applyNumberFormat="1" applyFont="1" applyFill="1" applyBorder="1" applyAlignment="1" applyProtection="1">
      <alignment horizontal="center"/>
      <protection locked="0"/>
    </xf>
    <xf numFmtId="164" fontId="32" fillId="13" borderId="33" xfId="0" applyNumberFormat="1" applyFont="1" applyFill="1" applyBorder="1" applyAlignment="1" applyProtection="1">
      <alignment horizontal="center"/>
      <protection locked="0"/>
    </xf>
    <xf numFmtId="0" fontId="0" fillId="0" borderId="14" xfId="0" applyBorder="1" applyProtection="1">
      <protection locked="0"/>
    </xf>
    <xf numFmtId="0" fontId="11" fillId="8" borderId="15" xfId="0" applyFont="1" applyFill="1" applyBorder="1" applyAlignment="1" applyProtection="1">
      <alignment horizontal="center" vertical="center"/>
      <protection locked="0"/>
    </xf>
    <xf numFmtId="0" fontId="0" fillId="0" borderId="15" xfId="0" applyBorder="1" applyProtection="1">
      <protection locked="0"/>
    </xf>
    <xf numFmtId="0" fontId="11" fillId="8" borderId="40" xfId="0" applyFont="1" applyFill="1" applyBorder="1" applyAlignment="1" applyProtection="1">
      <alignment horizontal="center" vertical="center"/>
      <protection locked="0"/>
    </xf>
    <xf numFmtId="164" fontId="41" fillId="5" borderId="31" xfId="5" applyNumberFormat="1" applyFont="1" applyBorder="1" applyAlignment="1" applyProtection="1">
      <alignment horizontal="center" vertical="top"/>
      <protection locked="0"/>
    </xf>
    <xf numFmtId="164" fontId="28" fillId="12" borderId="41" xfId="4" applyNumberFormat="1" applyFont="1" applyFill="1" applyBorder="1" applyAlignment="1" applyProtection="1">
      <alignment horizontal="center" vertical="top" wrapText="1"/>
      <protection locked="0"/>
    </xf>
    <xf numFmtId="164" fontId="28" fillId="0" borderId="31" xfId="0" applyNumberFormat="1" applyFont="1" applyBorder="1" applyAlignment="1" applyProtection="1">
      <alignment horizontal="center" vertical="top"/>
      <protection locked="0"/>
    </xf>
    <xf numFmtId="164" fontId="28" fillId="0" borderId="38" xfId="0" applyNumberFormat="1" applyFont="1" applyBorder="1" applyAlignment="1" applyProtection="1">
      <alignment horizontal="center" vertical="top"/>
      <protection locked="0"/>
    </xf>
    <xf numFmtId="0" fontId="28" fillId="9" borderId="57" xfId="0" applyFont="1" applyFill="1" applyBorder="1" applyAlignment="1" applyProtection="1">
      <alignment horizontal="center" vertical="top" wrapText="1"/>
      <protection locked="0"/>
    </xf>
    <xf numFmtId="0" fontId="28" fillId="13" borderId="57" xfId="0" applyFont="1" applyFill="1" applyBorder="1" applyAlignment="1" applyProtection="1">
      <alignment horizontal="center" vertical="top" wrapText="1"/>
      <protection locked="0"/>
    </xf>
    <xf numFmtId="0" fontId="0" fillId="0" borderId="0" xfId="0" applyAlignment="1" applyProtection="1">
      <alignment vertical="top"/>
      <protection locked="0"/>
    </xf>
    <xf numFmtId="0" fontId="25" fillId="0" borderId="0" xfId="0" applyFont="1" applyAlignment="1" applyProtection="1">
      <alignment vertical="top"/>
      <protection locked="0"/>
    </xf>
    <xf numFmtId="164" fontId="34" fillId="5" borderId="26" xfId="5" applyNumberFormat="1" applyFont="1" applyBorder="1" applyAlignment="1" applyProtection="1">
      <alignment horizontal="center"/>
      <protection locked="0"/>
    </xf>
    <xf numFmtId="164" fontId="46" fillId="3" borderId="22" xfId="5" applyNumberFormat="1" applyFont="1" applyFill="1" applyBorder="1" applyAlignment="1" applyProtection="1">
      <alignment horizontal="center"/>
      <protection locked="0"/>
    </xf>
    <xf numFmtId="164" fontId="46" fillId="3" borderId="22" xfId="4" applyNumberFormat="1" applyFont="1" applyFill="1" applyBorder="1" applyAlignment="1" applyProtection="1">
      <alignment horizontal="center"/>
      <protection locked="0"/>
    </xf>
    <xf numFmtId="164" fontId="32" fillId="0" borderId="26" xfId="0" applyNumberFormat="1" applyFont="1" applyBorder="1" applyAlignment="1" applyProtection="1">
      <alignment horizontal="center"/>
      <protection locked="0"/>
    </xf>
    <xf numFmtId="164" fontId="32" fillId="0" borderId="51" xfId="0" applyNumberFormat="1" applyFont="1" applyBorder="1" applyAlignment="1" applyProtection="1">
      <alignment horizontal="center"/>
      <protection locked="0"/>
    </xf>
    <xf numFmtId="164" fontId="34" fillId="5" borderId="43" xfId="5" applyNumberFormat="1" applyFont="1" applyBorder="1" applyAlignment="1" applyProtection="1">
      <alignment horizontal="center"/>
      <protection locked="0"/>
    </xf>
    <xf numFmtId="164" fontId="32" fillId="0" borderId="43" xfId="0" applyNumberFormat="1" applyFont="1" applyBorder="1" applyAlignment="1" applyProtection="1">
      <alignment horizontal="center"/>
      <protection locked="0"/>
    </xf>
    <xf numFmtId="164" fontId="32" fillId="0" borderId="54" xfId="0" applyNumberFormat="1" applyFont="1" applyBorder="1" applyAlignment="1" applyProtection="1">
      <alignment horizontal="center"/>
      <protection locked="0"/>
    </xf>
    <xf numFmtId="168" fontId="46" fillId="3" borderId="22" xfId="4" applyNumberFormat="1" applyFont="1" applyFill="1" applyBorder="1" applyAlignment="1" applyProtection="1">
      <alignment horizontal="center"/>
      <protection locked="0"/>
    </xf>
    <xf numFmtId="164" fontId="34" fillId="5" borderId="31" xfId="5" applyNumberFormat="1" applyFont="1" applyBorder="1" applyAlignment="1" applyProtection="1">
      <alignment horizontal="center"/>
      <protection locked="0"/>
    </xf>
    <xf numFmtId="164" fontId="32" fillId="0" borderId="31" xfId="0" applyNumberFormat="1" applyFont="1" applyBorder="1" applyAlignment="1" applyProtection="1">
      <alignment horizontal="center"/>
      <protection locked="0"/>
    </xf>
    <xf numFmtId="164" fontId="32" fillId="0" borderId="38" xfId="0" applyNumberFormat="1" applyFont="1" applyBorder="1" applyAlignment="1" applyProtection="1">
      <alignment horizontal="center"/>
      <protection locked="0"/>
    </xf>
    <xf numFmtId="164" fontId="31" fillId="9" borderId="45" xfId="0" applyNumberFormat="1" applyFont="1" applyFill="1" applyBorder="1" applyAlignment="1" applyProtection="1">
      <alignment horizontal="center"/>
      <protection locked="0"/>
    </xf>
    <xf numFmtId="0" fontId="47" fillId="0" borderId="0" xfId="0" applyFont="1" applyProtection="1">
      <protection locked="0"/>
    </xf>
    <xf numFmtId="0" fontId="48" fillId="0" borderId="0" xfId="0" applyFont="1" applyProtection="1">
      <protection locked="0"/>
    </xf>
    <xf numFmtId="0" fontId="31" fillId="0" borderId="0" xfId="0" applyFont="1" applyProtection="1">
      <protection locked="0"/>
    </xf>
    <xf numFmtId="10" fontId="2" fillId="0" borderId="0" xfId="3" applyNumberFormat="1" applyFont="1" applyFill="1" applyBorder="1"/>
    <xf numFmtId="43" fontId="2" fillId="0" borderId="0" xfId="2" applyFont="1" applyFill="1" applyBorder="1"/>
    <xf numFmtId="166" fontId="2" fillId="0" borderId="0" xfId="2" applyNumberFormat="1" applyFont="1" applyFill="1" applyBorder="1"/>
    <xf numFmtId="166" fontId="2" fillId="0" borderId="0" xfId="0" applyNumberFormat="1" applyFont="1"/>
    <xf numFmtId="0" fontId="8" fillId="0" borderId="0" xfId="0" applyFont="1" applyProtection="1">
      <protection locked="0"/>
    </xf>
    <xf numFmtId="0" fontId="9" fillId="0" borderId="0" xfId="0" applyFont="1" applyAlignment="1" applyProtection="1">
      <alignment wrapText="1"/>
      <protection locked="0"/>
    </xf>
    <xf numFmtId="0" fontId="3" fillId="0" borderId="0" xfId="0" applyFont="1" applyAlignment="1">
      <alignment horizontal="center" wrapText="1"/>
    </xf>
    <xf numFmtId="164" fontId="2" fillId="0" borderId="0" xfId="0" applyNumberFormat="1" applyFont="1" applyAlignment="1" applyProtection="1">
      <alignment horizontal="center"/>
      <protection locked="0"/>
    </xf>
    <xf numFmtId="164" fontId="3" fillId="0" borderId="0" xfId="0" applyNumberFormat="1" applyFont="1" applyAlignment="1" applyProtection="1">
      <alignment horizontal="center"/>
      <protection locked="0"/>
    </xf>
    <xf numFmtId="0" fontId="2" fillId="3" borderId="58" xfId="0" applyFont="1" applyFill="1" applyBorder="1" applyProtection="1">
      <protection locked="0"/>
    </xf>
    <xf numFmtId="164" fontId="2" fillId="3" borderId="41" xfId="0" applyNumberFormat="1" applyFont="1" applyFill="1" applyBorder="1" applyAlignment="1" applyProtection="1">
      <alignment horizontal="center"/>
      <protection locked="0"/>
    </xf>
    <xf numFmtId="164" fontId="2" fillId="2" borderId="41" xfId="0" applyNumberFormat="1" applyFont="1" applyFill="1" applyBorder="1" applyAlignment="1">
      <alignment horizontal="center"/>
    </xf>
    <xf numFmtId="164" fontId="2" fillId="2" borderId="59" xfId="0" applyNumberFormat="1" applyFont="1" applyFill="1" applyBorder="1" applyAlignment="1" applyProtection="1">
      <alignment horizontal="center"/>
      <protection locked="0"/>
    </xf>
    <xf numFmtId="0" fontId="2" fillId="0" borderId="0" xfId="0" applyFont="1" applyAlignment="1" applyProtection="1">
      <alignment horizontal="left"/>
      <protection locked="0"/>
    </xf>
    <xf numFmtId="0" fontId="2" fillId="0" borderId="0" xfId="0" applyFont="1" applyProtection="1">
      <protection locked="0"/>
    </xf>
    <xf numFmtId="0" fontId="50" fillId="0" borderId="0" xfId="0" applyFont="1" applyAlignment="1">
      <alignment horizontal="center" vertical="center"/>
    </xf>
    <xf numFmtId="0" fontId="51" fillId="0" borderId="0" xfId="0" applyFont="1" applyAlignment="1">
      <alignment horizontal="center"/>
    </xf>
    <xf numFmtId="0" fontId="8" fillId="0" borderId="0" xfId="0" applyFont="1" applyAlignment="1" applyProtection="1">
      <alignment horizontal="left"/>
      <protection locked="0"/>
    </xf>
    <xf numFmtId="0" fontId="2" fillId="16" borderId="18" xfId="0" applyFont="1" applyFill="1" applyBorder="1"/>
    <xf numFmtId="0" fontId="2" fillId="16" borderId="19" xfId="0" applyFont="1" applyFill="1" applyBorder="1"/>
    <xf numFmtId="166" fontId="2" fillId="16" borderId="0" xfId="2" applyNumberFormat="1" applyFont="1" applyFill="1" applyBorder="1"/>
    <xf numFmtId="166" fontId="2" fillId="16" borderId="19" xfId="0" applyNumberFormat="1" applyFont="1" applyFill="1" applyBorder="1"/>
    <xf numFmtId="0" fontId="3" fillId="16" borderId="19" xfId="0" applyFont="1" applyFill="1" applyBorder="1" applyAlignment="1">
      <alignment horizontal="center"/>
    </xf>
    <xf numFmtId="164" fontId="2" fillId="3" borderId="60" xfId="2" applyNumberFormat="1" applyFont="1" applyFill="1" applyBorder="1"/>
    <xf numFmtId="164" fontId="2" fillId="3" borderId="22" xfId="2" applyNumberFormat="1" applyFont="1" applyFill="1" applyBorder="1"/>
    <xf numFmtId="0" fontId="2" fillId="16" borderId="22" xfId="0" applyFont="1" applyFill="1" applyBorder="1"/>
    <xf numFmtId="164" fontId="2" fillId="2" borderId="22" xfId="2" applyNumberFormat="1" applyFont="1" applyFill="1" applyBorder="1"/>
    <xf numFmtId="0" fontId="2" fillId="16" borderId="24" xfId="0" applyFont="1" applyFill="1" applyBorder="1"/>
    <xf numFmtId="0" fontId="3" fillId="0" borderId="26" xfId="0" applyFont="1" applyBorder="1"/>
    <xf numFmtId="0" fontId="3" fillId="0" borderId="27" xfId="0" applyFont="1" applyBorder="1"/>
    <xf numFmtId="0" fontId="3" fillId="17" borderId="28" xfId="0" applyFont="1" applyFill="1" applyBorder="1" applyAlignment="1">
      <alignment wrapText="1"/>
    </xf>
    <xf numFmtId="0" fontId="3" fillId="17" borderId="29" xfId="0" applyFont="1" applyFill="1" applyBorder="1" applyAlignment="1">
      <alignment horizontal="center" wrapText="1"/>
    </xf>
    <xf numFmtId="0" fontId="3" fillId="17" borderId="30" xfId="0" applyFont="1" applyFill="1" applyBorder="1" applyAlignment="1">
      <alignment horizontal="center" wrapText="1"/>
    </xf>
    <xf numFmtId="0" fontId="3" fillId="18" borderId="18" xfId="0" applyFont="1" applyFill="1" applyBorder="1"/>
    <xf numFmtId="49" fontId="12" fillId="0" borderId="0" xfId="0" applyNumberFormat="1" applyFont="1" applyAlignment="1">
      <alignment wrapText="1"/>
    </xf>
    <xf numFmtId="0" fontId="2" fillId="16" borderId="0" xfId="0" applyFont="1" applyFill="1"/>
    <xf numFmtId="0" fontId="2" fillId="16" borderId="0" xfId="0" applyFont="1" applyFill="1" applyAlignment="1">
      <alignment horizontal="center"/>
    </xf>
    <xf numFmtId="0" fontId="9" fillId="16" borderId="0" xfId="0" applyFont="1" applyFill="1" applyAlignment="1" applyProtection="1">
      <alignment wrapText="1"/>
      <protection locked="0"/>
    </xf>
    <xf numFmtId="0" fontId="3" fillId="16" borderId="0" xfId="0" applyFont="1" applyFill="1" applyAlignment="1">
      <alignment horizontal="right"/>
    </xf>
    <xf numFmtId="0" fontId="3" fillId="18" borderId="0" xfId="0" applyFont="1" applyFill="1" applyAlignment="1">
      <alignment horizontal="center"/>
    </xf>
    <xf numFmtId="0" fontId="3" fillId="16" borderId="0" xfId="0" applyFont="1" applyFill="1" applyAlignment="1">
      <alignment horizontal="center"/>
    </xf>
    <xf numFmtId="0" fontId="0" fillId="8" borderId="0" xfId="0" applyFill="1"/>
    <xf numFmtId="0" fontId="1" fillId="0" borderId="0" xfId="1"/>
    <xf numFmtId="164" fontId="2" fillId="3" borderId="35" xfId="2" applyNumberFormat="1" applyFont="1" applyFill="1" applyBorder="1"/>
    <xf numFmtId="0" fontId="3" fillId="20" borderId="0" xfId="0" applyFont="1" applyFill="1" applyAlignment="1">
      <alignment horizontal="center" vertical="top" wrapText="1"/>
    </xf>
    <xf numFmtId="0" fontId="3" fillId="20" borderId="0" xfId="0" applyFont="1" applyFill="1" applyAlignment="1">
      <alignment horizontal="center" vertical="center"/>
    </xf>
    <xf numFmtId="10" fontId="2" fillId="20" borderId="31" xfId="3" applyNumberFormat="1" applyFont="1" applyFill="1" applyBorder="1"/>
    <xf numFmtId="0" fontId="11" fillId="20" borderId="64" xfId="0" applyFont="1" applyFill="1" applyBorder="1" applyAlignment="1">
      <alignment horizontal="left" wrapText="1"/>
    </xf>
    <xf numFmtId="0" fontId="10" fillId="0" borderId="0" xfId="0" applyFont="1" applyAlignment="1">
      <alignment horizontal="right"/>
    </xf>
    <xf numFmtId="10" fontId="2" fillId="3" borderId="24" xfId="0" applyNumberFormat="1" applyFont="1" applyFill="1" applyBorder="1" applyAlignment="1" applyProtection="1">
      <alignment horizontal="center"/>
      <protection locked="0"/>
    </xf>
    <xf numFmtId="0" fontId="2" fillId="0" borderId="15" xfId="0" applyFont="1" applyBorder="1" applyAlignment="1">
      <alignment horizontal="center" vertical="center"/>
    </xf>
    <xf numFmtId="0" fontId="2" fillId="0" borderId="40" xfId="0" applyFont="1" applyBorder="1" applyAlignment="1">
      <alignment horizontal="center" vertical="center"/>
    </xf>
    <xf numFmtId="0" fontId="31" fillId="0" borderId="14" xfId="0" applyFont="1" applyBorder="1"/>
    <xf numFmtId="0" fontId="3" fillId="0" borderId="14" xfId="0" applyFont="1" applyBorder="1" applyAlignment="1">
      <alignment horizontal="center" vertical="center"/>
    </xf>
    <xf numFmtId="0" fontId="10" fillId="0" borderId="0" xfId="0" applyFont="1" applyProtection="1">
      <protection locked="0"/>
    </xf>
    <xf numFmtId="0" fontId="0" fillId="0" borderId="40" xfId="0" applyBorder="1"/>
    <xf numFmtId="0" fontId="0" fillId="0" borderId="30" xfId="0" applyBorder="1"/>
    <xf numFmtId="0" fontId="11" fillId="0" borderId="0" xfId="0" applyFont="1" applyAlignment="1">
      <alignment horizontal="right"/>
    </xf>
    <xf numFmtId="10" fontId="0" fillId="2" borderId="28" xfId="3" applyNumberFormat="1" applyFont="1" applyFill="1" applyBorder="1"/>
    <xf numFmtId="10" fontId="52" fillId="5" borderId="46" xfId="5" applyNumberFormat="1" applyFont="1" applyBorder="1" applyProtection="1"/>
    <xf numFmtId="44" fontId="52" fillId="5" borderId="46" xfId="5" applyNumberFormat="1" applyFont="1" applyBorder="1" applyProtection="1"/>
    <xf numFmtId="44" fontId="21" fillId="8" borderId="48" xfId="0" applyNumberFormat="1" applyFont="1" applyFill="1" applyBorder="1"/>
    <xf numFmtId="44" fontId="26" fillId="9" borderId="46" xfId="8" applyNumberFormat="1" applyFont="1" applyFill="1" applyBorder="1" applyProtection="1"/>
    <xf numFmtId="44" fontId="26" fillId="9" borderId="1" xfId="8" applyNumberFormat="1" applyFont="1" applyFill="1" applyBorder="1" applyProtection="1"/>
    <xf numFmtId="44" fontId="4" fillId="9" borderId="46" xfId="4" applyFont="1" applyFill="1" applyBorder="1" applyProtection="1"/>
    <xf numFmtId="44" fontId="26" fillId="10" borderId="1" xfId="8" applyNumberFormat="1" applyFont="1" applyFill="1" applyBorder="1" applyProtection="1"/>
    <xf numFmtId="44" fontId="26" fillId="10" borderId="46" xfId="8" applyNumberFormat="1" applyFont="1" applyFill="1" applyBorder="1" applyAlignment="1" applyProtection="1">
      <alignment horizontal="center"/>
    </xf>
    <xf numFmtId="10" fontId="2" fillId="2" borderId="25" xfId="3" applyNumberFormat="1" applyFont="1" applyFill="1" applyBorder="1"/>
    <xf numFmtId="10" fontId="2" fillId="2" borderId="26" xfId="3" applyNumberFormat="1" applyFont="1" applyFill="1" applyBorder="1"/>
    <xf numFmtId="10" fontId="2" fillId="2" borderId="66" xfId="0" applyNumberFormat="1" applyFont="1" applyFill="1" applyBorder="1" applyAlignment="1" applyProtection="1">
      <alignment horizontal="center"/>
      <protection locked="0"/>
    </xf>
    <xf numFmtId="0" fontId="3" fillId="17" borderId="65" xfId="0" applyFont="1" applyFill="1" applyBorder="1" applyAlignment="1">
      <alignment horizontal="center" wrapText="1"/>
    </xf>
    <xf numFmtId="10" fontId="2" fillId="2" borderId="67" xfId="0" applyNumberFormat="1" applyFont="1" applyFill="1" applyBorder="1" applyAlignment="1" applyProtection="1">
      <alignment horizontal="center"/>
      <protection locked="0"/>
    </xf>
    <xf numFmtId="0" fontId="2" fillId="0" borderId="21" xfId="0" applyFont="1" applyBorder="1" applyAlignment="1">
      <alignment horizontal="center"/>
    </xf>
    <xf numFmtId="0" fontId="3" fillId="2" borderId="16" xfId="0" applyFont="1" applyFill="1" applyBorder="1" applyAlignment="1">
      <alignment horizontal="center"/>
    </xf>
    <xf numFmtId="0" fontId="3" fillId="2" borderId="17" xfId="0" applyFont="1" applyFill="1" applyBorder="1" applyAlignment="1">
      <alignment horizontal="center"/>
    </xf>
    <xf numFmtId="0" fontId="3" fillId="2" borderId="8" xfId="0" applyFont="1" applyFill="1" applyBorder="1" applyAlignment="1">
      <alignment horizontal="center"/>
    </xf>
    <xf numFmtId="0" fontId="3" fillId="2" borderId="18" xfId="0" applyFont="1" applyFill="1" applyBorder="1" applyAlignment="1">
      <alignment horizontal="center"/>
    </xf>
    <xf numFmtId="0" fontId="3" fillId="2" borderId="0" xfId="0" applyFont="1" applyFill="1" applyAlignment="1">
      <alignment horizontal="center"/>
    </xf>
    <xf numFmtId="0" fontId="3" fillId="2" borderId="19" xfId="0" applyFont="1" applyFill="1" applyBorder="1" applyAlignment="1">
      <alignment horizontal="center"/>
    </xf>
    <xf numFmtId="0" fontId="2" fillId="2" borderId="16" xfId="0" applyFont="1" applyFill="1" applyBorder="1" applyAlignment="1">
      <alignment horizontal="center"/>
    </xf>
    <xf numFmtId="0" fontId="2" fillId="2" borderId="17" xfId="0" applyFont="1" applyFill="1" applyBorder="1" applyAlignment="1">
      <alignment horizontal="center"/>
    </xf>
    <xf numFmtId="0" fontId="2" fillId="2" borderId="8" xfId="0" applyFont="1" applyFill="1" applyBorder="1" applyAlignment="1">
      <alignment horizontal="center"/>
    </xf>
    <xf numFmtId="0" fontId="2" fillId="2" borderId="18" xfId="0" applyFont="1" applyFill="1" applyBorder="1" applyAlignment="1">
      <alignment horizontal="center"/>
    </xf>
    <xf numFmtId="0" fontId="2" fillId="2" borderId="0" xfId="0" applyFont="1" applyFill="1" applyAlignment="1">
      <alignment horizontal="center"/>
    </xf>
    <xf numFmtId="0" fontId="2" fillId="2" borderId="19" xfId="0" applyFont="1" applyFill="1" applyBorder="1" applyAlignment="1">
      <alignment horizontal="center"/>
    </xf>
    <xf numFmtId="0" fontId="49" fillId="3" borderId="7" xfId="0" applyFont="1" applyFill="1" applyBorder="1" applyAlignment="1">
      <alignment horizontal="center"/>
    </xf>
    <xf numFmtId="0" fontId="2" fillId="19" borderId="16" xfId="0" applyFont="1" applyFill="1" applyBorder="1" applyAlignment="1">
      <alignment horizontal="center" vertical="center" wrapText="1"/>
    </xf>
    <xf numFmtId="0" fontId="2" fillId="19" borderId="17" xfId="0" applyFont="1" applyFill="1" applyBorder="1" applyAlignment="1">
      <alignment horizontal="center" vertical="center" wrapText="1"/>
    </xf>
    <xf numFmtId="0" fontId="2" fillId="19" borderId="8" xfId="0" applyFont="1" applyFill="1" applyBorder="1" applyAlignment="1">
      <alignment horizontal="center" vertical="center" wrapText="1"/>
    </xf>
    <xf numFmtId="0" fontId="2" fillId="19" borderId="18" xfId="0" applyFont="1" applyFill="1" applyBorder="1" applyAlignment="1">
      <alignment horizontal="center" vertical="center" wrapText="1"/>
    </xf>
    <xf numFmtId="0" fontId="2" fillId="19" borderId="0" xfId="0" applyFont="1" applyFill="1" applyAlignment="1">
      <alignment horizontal="center" vertical="center" wrapText="1"/>
    </xf>
    <xf numFmtId="0" fontId="2" fillId="19" borderId="19" xfId="0" applyFont="1" applyFill="1" applyBorder="1" applyAlignment="1">
      <alignment horizontal="center" vertical="center" wrapText="1"/>
    </xf>
    <xf numFmtId="0" fontId="2" fillId="19" borderId="20" xfId="0" applyFont="1" applyFill="1" applyBorder="1" applyAlignment="1">
      <alignment horizontal="center" vertical="center" wrapText="1"/>
    </xf>
    <xf numFmtId="0" fontId="2" fillId="19" borderId="21" xfId="0" applyFont="1" applyFill="1" applyBorder="1" applyAlignment="1">
      <alignment horizontal="center" vertical="center" wrapText="1"/>
    </xf>
    <xf numFmtId="0" fontId="2" fillId="19" borderId="9" xfId="0" applyFont="1" applyFill="1" applyBorder="1" applyAlignment="1">
      <alignment horizontal="center" vertical="center" wrapText="1"/>
    </xf>
    <xf numFmtId="0" fontId="2" fillId="2" borderId="14" xfId="0" applyFont="1" applyFill="1" applyBorder="1" applyAlignment="1">
      <alignment horizontal="center"/>
    </xf>
    <xf numFmtId="0" fontId="2" fillId="2" borderId="15" xfId="0" applyFont="1" applyFill="1" applyBorder="1" applyAlignment="1">
      <alignment horizontal="center"/>
    </xf>
    <xf numFmtId="0" fontId="2" fillId="2" borderId="40" xfId="0" applyFont="1" applyFill="1" applyBorder="1" applyAlignment="1">
      <alignment horizontal="center"/>
    </xf>
    <xf numFmtId="167" fontId="7" fillId="17" borderId="14" xfId="7" applyNumberFormat="1" applyFont="1" applyFill="1" applyBorder="1" applyAlignment="1" applyProtection="1">
      <alignment horizontal="center"/>
    </xf>
    <xf numFmtId="167" fontId="7" fillId="17" borderId="15" xfId="7" applyNumberFormat="1" applyFont="1" applyFill="1" applyBorder="1" applyAlignment="1" applyProtection="1">
      <alignment horizontal="center"/>
    </xf>
    <xf numFmtId="167" fontId="7" fillId="17" borderId="40" xfId="7" applyNumberFormat="1" applyFont="1" applyFill="1" applyBorder="1" applyAlignment="1" applyProtection="1">
      <alignment horizontal="center"/>
    </xf>
    <xf numFmtId="0" fontId="3" fillId="17" borderId="61" xfId="0" applyFont="1" applyFill="1" applyBorder="1" applyAlignment="1">
      <alignment horizontal="center"/>
    </xf>
    <xf numFmtId="0" fontId="3" fillId="17" borderId="63" xfId="0" applyFont="1" applyFill="1" applyBorder="1" applyAlignment="1">
      <alignment horizontal="center"/>
    </xf>
    <xf numFmtId="0" fontId="3" fillId="17" borderId="53" xfId="0" applyFont="1" applyFill="1" applyBorder="1" applyAlignment="1">
      <alignment horizontal="center"/>
    </xf>
    <xf numFmtId="0" fontId="3" fillId="17" borderId="62" xfId="0" applyFont="1" applyFill="1" applyBorder="1" applyAlignment="1">
      <alignment horizontal="center"/>
    </xf>
  </cellXfs>
  <cellStyles count="10">
    <cellStyle name="60% - Accent6" xfId="7" builtinId="52"/>
    <cellStyle name="60% - Accent6 2" xfId="8" xr:uid="{BED3B876-B577-431F-9CE2-832A3CBB17EC}"/>
    <cellStyle name="Comma" xfId="2" builtinId="3"/>
    <cellStyle name="Currency" xfId="4" builtinId="4"/>
    <cellStyle name="Good" xfId="5" builtinId="26"/>
    <cellStyle name="Hyperlink" xfId="1" builtinId="8"/>
    <cellStyle name="Hyperlink 2" xfId="9" xr:uid="{C69F2156-A83D-4566-BCF0-F889BDAECCA3}"/>
    <cellStyle name="Input" xfId="6" builtinId="20"/>
    <cellStyle name="Normal" xfId="0" builtinId="0"/>
    <cellStyle name="Percent" xfId="3" builtinId="5"/>
  </cellStyles>
  <dxfs count="73">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ndense val="0"/>
        <extend val="0"/>
        <color rgb="FF9C0006"/>
      </font>
      <fill>
        <patternFill>
          <bgColor rgb="FFFFC7CE"/>
        </patternFill>
      </fill>
    </dxf>
    <dxf>
      <font>
        <color rgb="FF006100"/>
      </font>
      <fill>
        <patternFill>
          <bgColor rgb="FFC6EFCE"/>
        </patternFill>
      </fill>
    </dxf>
    <dxf>
      <font>
        <condense val="0"/>
        <extend val="0"/>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ndense val="0"/>
        <extend val="0"/>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ndense val="0"/>
        <extend val="0"/>
        <color rgb="FF9C0006"/>
      </font>
      <fill>
        <patternFill>
          <bgColor rgb="FFFFC7CE"/>
        </patternFill>
      </fill>
    </dxf>
    <dxf>
      <font>
        <color rgb="FF006100"/>
      </font>
      <fill>
        <patternFill>
          <bgColor rgb="FFC6EFCE"/>
        </patternFill>
      </fill>
    </dxf>
    <dxf>
      <font>
        <condense val="0"/>
        <extend val="0"/>
        <color rgb="FF9C0006"/>
      </font>
      <fill>
        <patternFill>
          <bgColor rgb="FFFFC7CE"/>
        </patternFill>
      </fill>
    </dxf>
    <dxf>
      <font>
        <color rgb="FF9C0006"/>
      </font>
      <fill>
        <patternFill>
          <bgColor rgb="FFFFC7CE"/>
        </patternFill>
      </fill>
    </dxf>
    <dxf>
      <font>
        <color rgb="FF006100"/>
      </font>
      <fill>
        <patternFill>
          <bgColor rgb="FFC6EFCE"/>
        </patternFill>
      </fill>
    </dxf>
    <dxf>
      <font>
        <condense val="0"/>
        <extend val="0"/>
        <color rgb="FF9C0006"/>
      </font>
      <fill>
        <patternFill>
          <bgColor rgb="FFFFC7CE"/>
        </patternFill>
      </fill>
    </dxf>
    <dxf>
      <font>
        <color rgb="FF006100"/>
      </font>
      <fill>
        <patternFill>
          <bgColor rgb="FFC6EFCE"/>
        </patternFill>
      </fill>
    </dxf>
    <dxf>
      <font>
        <condense val="0"/>
        <extend val="0"/>
        <color rgb="FF9C0006"/>
      </font>
      <fill>
        <patternFill>
          <bgColor rgb="FFFFC7CE"/>
        </patternFill>
      </fill>
    </dxf>
    <dxf>
      <font>
        <color rgb="FF006100"/>
      </font>
      <fill>
        <patternFill>
          <bgColor rgb="FFC6EFCE"/>
        </patternFill>
      </fill>
    </dxf>
    <dxf>
      <font>
        <condense val="0"/>
        <extend val="0"/>
        <color rgb="FF9C0006"/>
      </font>
      <fill>
        <patternFill>
          <bgColor rgb="FFFFC7CE"/>
        </patternFill>
      </fill>
    </dxf>
    <dxf>
      <font>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lor rgb="FF006100"/>
      </font>
      <fill>
        <patternFill>
          <bgColor rgb="FFC6EFCE"/>
        </patternFill>
      </fill>
    </dxf>
    <dxf>
      <font>
        <condense val="0"/>
        <extend val="0"/>
        <color rgb="FF9C0006"/>
      </font>
      <fill>
        <patternFill>
          <bgColor rgb="FFFFC7CE"/>
        </patternFill>
      </fill>
    </dxf>
    <dxf>
      <font>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ndense val="0"/>
        <extend val="0"/>
        <color rgb="FF9C0006"/>
      </font>
      <fill>
        <patternFill>
          <bgColor rgb="FFFFC7CE"/>
        </patternFill>
      </fill>
    </dxf>
    <dxf>
      <font>
        <color rgb="FF006100"/>
      </font>
      <fill>
        <patternFill>
          <bgColor rgb="FFC6EFCE"/>
        </patternFill>
      </fill>
    </dxf>
    <dxf>
      <font>
        <condense val="0"/>
        <extend val="0"/>
        <color rgb="FF9C0006"/>
      </font>
      <fill>
        <patternFill>
          <bgColor rgb="FFFFC7CE"/>
        </patternFill>
      </fill>
    </dxf>
    <dxf>
      <font>
        <color rgb="FF006100"/>
      </font>
      <fill>
        <patternFill>
          <bgColor rgb="FFC6EFCE"/>
        </patternFill>
      </fill>
    </dxf>
    <dxf>
      <font>
        <color rgb="FF9C0006"/>
      </font>
      <fill>
        <patternFill>
          <bgColor rgb="FFFFC7CE"/>
        </patternFill>
      </fill>
    </dxf>
    <dxf>
      <font>
        <condense val="0"/>
        <extend val="0"/>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ndense val="0"/>
        <extend val="0"/>
        <color rgb="FF9C0006"/>
      </font>
      <fill>
        <patternFill>
          <bgColor rgb="FFFFC7CE"/>
        </patternFill>
      </fill>
    </dxf>
    <dxf>
      <font>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rgb="FFFF9999"/>
        </patternFill>
      </fill>
    </dxf>
    <dxf>
      <fill>
        <patternFill>
          <bgColor rgb="FF00D25F"/>
        </patternFill>
      </fill>
    </dxf>
    <dxf>
      <fill>
        <patternFill>
          <bgColor rgb="FFFF0000"/>
        </patternFill>
      </fill>
    </dxf>
    <dxf>
      <fill>
        <patternFill>
          <fgColor rgb="FF00D25F"/>
          <bgColor rgb="FF04C066"/>
        </patternFill>
      </fill>
    </dxf>
  </dxfs>
  <tableStyles count="0" defaultTableStyle="TableStyleMedium2" defaultPivotStyle="PivotStyleLight16"/>
  <colors>
    <mruColors>
      <color rgb="FF00D25F"/>
      <color rgb="FF04C066"/>
      <color rgb="FF0563C1"/>
      <color rgb="FFFF9999"/>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19049</xdr:colOff>
      <xdr:row>0</xdr:row>
      <xdr:rowOff>22859</xdr:rowOff>
    </xdr:from>
    <xdr:to>
      <xdr:col>22</xdr:col>
      <xdr:colOff>592455</xdr:colOff>
      <xdr:row>61</xdr:row>
      <xdr:rowOff>9525</xdr:rowOff>
    </xdr:to>
    <xdr:sp macro="" textlink="">
      <xdr:nvSpPr>
        <xdr:cNvPr id="73" name="TextBox 1">
          <a:extLst>
            <a:ext uri="{FF2B5EF4-FFF2-40B4-BE49-F238E27FC236}">
              <a16:creationId xmlns:a16="http://schemas.microsoft.com/office/drawing/2014/main" id="{BAB4F56B-6867-4498-903D-8AD72609D258}"/>
            </a:ext>
          </a:extLst>
        </xdr:cNvPr>
        <xdr:cNvSpPr txBox="1"/>
      </xdr:nvSpPr>
      <xdr:spPr>
        <a:xfrm>
          <a:off x="19049" y="22859"/>
          <a:ext cx="13984606" cy="116262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7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0" marR="0" lvl="0" indent="0" algn="ctr" defTabSz="914400" eaLnBrk="1" fontAlgn="auto" latinLnBrk="0" hangingPunct="1">
            <a:lnSpc>
              <a:spcPct val="107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Office of Nutrition Services</a:t>
          </a:r>
          <a:endParaRPr kumimoji="0" lang="en-US" sz="18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0" marR="0" lvl="0" indent="0" algn="ctr" defTabSz="914400" eaLnBrk="1" fontAlgn="auto" latinLnBrk="0" hangingPunct="1">
            <a:lnSpc>
              <a:spcPct val="107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mn-lt"/>
              <a:ea typeface="Calibri" panose="020F0502020204030204" pitchFamily="34" charset="0"/>
              <a:cs typeface="Times New Roman" panose="02020603050405020304" pitchFamily="18" charset="0"/>
            </a:rPr>
            <a:t>Revenue from Nonprogram Foods Guidance</a:t>
          </a:r>
        </a:p>
        <a:p>
          <a:pPr marL="0" marR="0" lvl="0" indent="0" algn="ctr" defTabSz="914400" eaLnBrk="1" fontAlgn="auto" latinLnBrk="0" hangingPunct="1">
            <a:lnSpc>
              <a:spcPct val="107000"/>
            </a:lnSpc>
            <a:spcBef>
              <a:spcPts val="0"/>
            </a:spcBef>
            <a:spcAft>
              <a:spcPts val="0"/>
            </a:spcAft>
            <a:buClrTx/>
            <a:buSzTx/>
            <a:buFontTx/>
            <a:buNone/>
            <a:tabLst/>
            <a:defRPr/>
          </a:pPr>
          <a:r>
            <a:rPr lang="en-US" sz="1800" b="1" i="0" baseline="0">
              <a:solidFill>
                <a:schemeClr val="dk1"/>
              </a:solidFill>
              <a:effectLst/>
              <a:latin typeface="+mn-lt"/>
              <a:ea typeface="+mn-ea"/>
              <a:cs typeface="+mn-cs"/>
            </a:rPr>
            <a:t>National School Lunch Program (NSLP) and School Breakfast Program (SBP)</a:t>
          </a:r>
          <a:endParaRPr lang="en-US" sz="1800">
            <a:effectLst/>
            <a:latin typeface="+mn-lt"/>
          </a:endParaRPr>
        </a:p>
        <a:p>
          <a:pPr marL="0" marR="0" lvl="0" indent="0" algn="ctr" defTabSz="914400" eaLnBrk="1" fontAlgn="auto" latinLnBrk="0" hangingPunct="1">
            <a:lnSpc>
              <a:spcPct val="107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0" marR="0" lvl="0" indent="0" algn="l" defTabSz="914400" eaLnBrk="1" fontAlgn="auto" latinLnBrk="0" hangingPunct="1">
            <a:lnSpc>
              <a:spcPct val="107000"/>
            </a:lnSpc>
            <a:spcBef>
              <a:spcPts val="0"/>
            </a:spcBef>
            <a:spcAft>
              <a:spcPts val="0"/>
            </a:spcAft>
            <a:buClrTx/>
            <a:buSzTx/>
            <a:buFontTx/>
            <a:buNone/>
            <a:tabLst/>
            <a:defRPr/>
          </a:pPr>
          <a:r>
            <a:rPr kumimoji="0" lang="en-US" sz="1400" b="1"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What are Nonprogram Foods?</a:t>
          </a: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  Nonprogram foods are any food sales outside of a reimbursable program meal in the </a:t>
          </a:r>
          <a:r>
            <a:rPr lang="en-US" sz="1400" b="0" i="0" baseline="0">
              <a:solidFill>
                <a:schemeClr val="dk1"/>
              </a:solidFill>
              <a:effectLst/>
              <a:latin typeface="+mn-lt"/>
              <a:ea typeface="+mn-ea"/>
              <a:cs typeface="+mn-cs"/>
            </a:rPr>
            <a:t>Nonprofit School Food Service Account (NSFSA). </a:t>
          </a: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Nonprogram foods include but are not limited to a la carte sales to students (including milk sales to students that bring a lunch and extra entrees), food sales to adults, catering internally and/or externally, vending, concessions, or any other sales outside of a reimbursable meal.  </a:t>
          </a:r>
        </a:p>
        <a:p>
          <a:pPr marL="0" marR="0" lvl="0" indent="0" defTabSz="914400" eaLnBrk="1" fontAlgn="auto" latinLnBrk="0" hangingPunct="1">
            <a:lnSpc>
              <a:spcPct val="107000"/>
            </a:lnSpc>
            <a:spcBef>
              <a:spcPts val="0"/>
            </a:spcBef>
            <a:spcAft>
              <a:spcPts val="800"/>
            </a:spcAft>
            <a:buClrTx/>
            <a:buSzTx/>
            <a:buFontTx/>
            <a:buNone/>
            <a:tabLst/>
            <a:defRPr/>
          </a:pPr>
          <a:endParaRPr kumimoji="0" lang="en-US" sz="1400" b="1"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0" marR="0" lvl="0" indent="0" defTabSz="914400" eaLnBrk="1" fontAlgn="auto" latinLnBrk="0" hangingPunct="1">
            <a:lnSpc>
              <a:spcPct val="107000"/>
            </a:lnSpc>
            <a:spcBef>
              <a:spcPts val="0"/>
            </a:spcBef>
            <a:spcAft>
              <a:spcPts val="800"/>
            </a:spcAft>
            <a:buClrTx/>
            <a:buSzTx/>
            <a:buFontTx/>
            <a:buNone/>
            <a:tabLst/>
            <a:defRPr/>
          </a:pPr>
          <a:r>
            <a:rPr kumimoji="0" lang="en-US" sz="1400" b="1"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What are the Nonprogram Revenue Requirements? </a:t>
          </a: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 Under subsection 12(q) of the Richard B. Russell National School Lunch Act and the National School Lunch Program Resource Management Regulations in 7 CFR 210.14, SFAs are required to ensure: </a:t>
          </a:r>
        </a:p>
        <a:p>
          <a:pPr marL="342900" marR="0" lvl="0" indent="-342900" defTabSz="914400" eaLnBrk="1" fontAlgn="auto" latinLnBrk="0" hangingPunct="1">
            <a:lnSpc>
              <a:spcPct val="107000"/>
            </a:lnSpc>
            <a:spcBef>
              <a:spcPts val="0"/>
            </a:spcBef>
            <a:spcAft>
              <a:spcPts val="0"/>
            </a:spcAft>
            <a:buClrTx/>
            <a:buSzTx/>
            <a:buFont typeface="+mj-lt"/>
            <a:buAutoNum type="arabicParenR"/>
            <a:tabLst>
              <a:tab pos="457200" algn="l"/>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That all revenue from the sale of nonprogram foods accrues to the NSFSA. This means that no food purchased with funds from the NSFSA can be offered free of charge. If food service purchases the food the NSFSA must also receive the revenue for the food. </a:t>
          </a:r>
        </a:p>
        <a:p>
          <a:pPr marL="0" marR="0" lvl="0" indent="0" defTabSz="914400" eaLnBrk="1" fontAlgn="auto" latinLnBrk="0" hangingPunct="1">
            <a:lnSpc>
              <a:spcPct val="107000"/>
            </a:lnSpc>
            <a:spcBef>
              <a:spcPts val="0"/>
            </a:spcBef>
            <a:spcAft>
              <a:spcPts val="0"/>
            </a:spcAft>
            <a:buClrTx/>
            <a:buSzTx/>
            <a:buFontTx/>
            <a:buNone/>
            <a:tabLst/>
            <a:defRPr/>
          </a:pPr>
          <a:endPar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0" marR="0" lvl="0" indent="0" defTabSz="914400" eaLnBrk="1" fontAlgn="auto" latinLnBrk="0" hangingPunct="1">
            <a:lnSpc>
              <a:spcPct val="107000"/>
            </a:lnSpc>
            <a:spcBef>
              <a:spcPts val="0"/>
            </a:spcBef>
            <a:spcAft>
              <a:spcPts val="0"/>
            </a:spcAft>
            <a:buClrTx/>
            <a:buSzTx/>
            <a:buFontTx/>
            <a:buNone/>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And</a:t>
          </a:r>
        </a:p>
        <a:p>
          <a:pPr marL="0" marR="0" lvl="0" indent="0" defTabSz="914400" eaLnBrk="1" fontAlgn="auto" latinLnBrk="0" hangingPunct="1">
            <a:lnSpc>
              <a:spcPct val="107000"/>
            </a:lnSpc>
            <a:spcBef>
              <a:spcPts val="0"/>
            </a:spcBef>
            <a:spcAft>
              <a:spcPts val="0"/>
            </a:spcAft>
            <a:buClrTx/>
            <a:buSzTx/>
            <a:buFontTx/>
            <a:buNone/>
            <a:tabLst/>
            <a:defRPr/>
          </a:pPr>
          <a:endPar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7000"/>
            </a:lnSpc>
            <a:spcBef>
              <a:spcPts val="0"/>
            </a:spcBef>
            <a:spcAft>
              <a:spcPts val="0"/>
            </a:spcAft>
            <a:buClrTx/>
            <a:buSzTx/>
            <a:buFont typeface="+mj-lt"/>
            <a:buAutoNum type="arabicParenR" startAt="2"/>
            <a:tabLst>
              <a:tab pos="457200" algn="l"/>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That revenue available to support the production of reimbursable school meals does not subsidize the sale of nonprogram foods. This means that the nonprogram food items must be priced appropriately to fully cover all costs, including product cost, labor, paper products, overhead, and ideally return some profit to the program as well. </a:t>
          </a:r>
        </a:p>
        <a:p>
          <a:pPr marL="0" marR="0" lvl="0" indent="0" defTabSz="914400" eaLnBrk="1" fontAlgn="auto" latinLnBrk="0" hangingPunct="1">
            <a:lnSpc>
              <a:spcPct val="107000"/>
            </a:lnSpc>
            <a:spcBef>
              <a:spcPts val="0"/>
            </a:spcBef>
            <a:spcAft>
              <a:spcPts val="0"/>
            </a:spcAft>
            <a:buClrTx/>
            <a:buSzTx/>
            <a:buFontTx/>
            <a:buNone/>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 </a:t>
          </a:r>
        </a:p>
        <a:p>
          <a:pPr marL="0" marR="0" lvl="0" indent="0" defTabSz="914400" eaLnBrk="1" fontAlgn="auto" latinLnBrk="0" hangingPunct="1">
            <a:lnSpc>
              <a:spcPct val="107000"/>
            </a:lnSpc>
            <a:spcBef>
              <a:spcPts val="0"/>
            </a:spcBef>
            <a:spcAft>
              <a:spcPts val="0"/>
            </a:spcAft>
            <a:buClrTx/>
            <a:buSzTx/>
            <a:buFontTx/>
            <a:buNone/>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The current guidance is found in United States Department of Agriculture (USDA) Memo SP 20-2016. The intent of this guidance is to ensure that all food sold in a school and purchased with funds from the NSFSA generates revenue at least equal to the cost of such foods so that School Food Authorities (SFAs) are not using Federal reimbursement funds to supplement the sale of nonprogram foods such as ala carte items and catering. We advise using the A la Carte and Catering Pricing Worksheet to determine the proper a la carte and catering pricing to maintain compliance. </a:t>
          </a:r>
        </a:p>
        <a:p>
          <a:pPr marL="0" marR="0" lvl="0" indent="0" defTabSz="914400" eaLnBrk="1" fontAlgn="auto" latinLnBrk="0" hangingPunct="1">
            <a:lnSpc>
              <a:spcPct val="107000"/>
            </a:lnSpc>
            <a:spcBef>
              <a:spcPts val="0"/>
            </a:spcBef>
            <a:spcAft>
              <a:spcPts val="0"/>
            </a:spcAft>
            <a:buClrTx/>
            <a:buSzTx/>
            <a:buFontTx/>
            <a:buNone/>
            <a:tabLst/>
            <a:defRPr/>
          </a:pPr>
          <a:endParaRPr kumimoji="0" lang="en-US" sz="14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0" marR="0" lvl="0" indent="0" defTabSz="914400" eaLnBrk="1" fontAlgn="auto" latinLnBrk="0" hangingPunct="1">
            <a:lnSpc>
              <a:spcPct val="107000"/>
            </a:lnSpc>
            <a:spcBef>
              <a:spcPts val="0"/>
            </a:spcBef>
            <a:spcAft>
              <a:spcPts val="0"/>
            </a:spcAft>
            <a:buClrTx/>
            <a:buSzTx/>
            <a:buFontTx/>
            <a:buNone/>
            <a:tabLst/>
            <a:defRPr/>
          </a:pPr>
          <a:r>
            <a:rPr kumimoji="0" lang="en-US" sz="14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SFAs are required to determine if the percent of total revenue that is generated from their nonprogram food sales is equal to or greater than the percent of total food costs that are attributable to the SFA’s purchase of nonprogram foods. For example, if the costs of nonprogram food are 25 percent of the SFA’s total food costs, then the amount of revenue generated from the sale of these nonprogram foods must be at least 25 percent of the total revenue in the NSFSA. These percentages or "Revenue Ratio" is how compliance is determined with the Revenue from Nonprogram Foods requirements. When our Fiscal Monitoring Team’s Financial Analyst conduct a Resource Management (RM) Review, they must perform this calculation to test compliance. The revenue ratio, which is the nonprogram food revenue as a percentage of total food revenue, must be equal to or greater than, the food cost ratio, which is the cost of nonprogram foods as a percentage of total food costs. We advise using A la Carte &amp; Catering Pricing tab to check for compliance with the Revenue from Nonprogram Foods requirements. </a:t>
          </a:r>
        </a:p>
        <a:p>
          <a:pPr marL="0" marR="0" lvl="0" indent="0" defTabSz="914400" eaLnBrk="1" fontAlgn="auto" latinLnBrk="0" hangingPunct="1">
            <a:lnSpc>
              <a:spcPct val="107000"/>
            </a:lnSpc>
            <a:spcBef>
              <a:spcPts val="0"/>
            </a:spcBef>
            <a:spcAft>
              <a:spcPts val="0"/>
            </a:spcAft>
            <a:buClrTx/>
            <a:buSzTx/>
            <a:buFontTx/>
            <a:buNone/>
            <a:tabLst/>
            <a:defRPr/>
          </a:pPr>
          <a:br>
            <a:rPr kumimoji="0" lang="en-US" sz="1400" b="1"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br>
          <a:r>
            <a:rPr kumimoji="0" lang="en-US" sz="1400" b="1"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Sales tax must be added to all adult sales. </a:t>
          </a: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You can find General and Specific Sales Tax Rules under Helpful Resources here: </a:t>
          </a:r>
          <a:b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br>
          <a:r>
            <a:rPr kumimoji="0" lang="en-US" sz="1400" b="0" i="0" u="sng" strike="noStrike" kern="0" cap="none" spc="0" normalizeH="0" baseline="0" noProof="0">
              <a:ln>
                <a:noFill/>
              </a:ln>
              <a:solidFill>
                <a:srgbClr val="0563C1"/>
              </a:solidFill>
              <a:effectLst/>
              <a:uLnTx/>
              <a:uFillTx/>
              <a:latin typeface="Calibri" panose="020F0502020204030204" pitchFamily="34" charset="0"/>
              <a:ea typeface="Calibri" panose="020F0502020204030204" pitchFamily="34" charset="0"/>
              <a:cs typeface="Times New Roman" panose="02020603050405020304" pitchFamily="18" charset="0"/>
            </a:rPr>
            <a:t>www.michigan.gov/taxes/business-taxes/sales-use-tax</a:t>
          </a:r>
          <a:r>
            <a:rPr lang="en-US" sz="1400" b="0"/>
            <a:t>. R 205.74 Educational Institutions Rule</a:t>
          </a:r>
          <a:r>
            <a:rPr lang="en-US" sz="1400" b="0" baseline="0"/>
            <a:t> 24 "</a:t>
          </a:r>
          <a:r>
            <a:rPr lang="en-US" sz="1400" b="0"/>
            <a:t>(</a:t>
          </a:r>
          <a:r>
            <a:rPr lang="en-US" sz="1400"/>
            <a:t>3) Educational institutions which are not operated for profit, and which operate lunchrooms, cafeterias, or dining rooms for the exclusive use of bona fide enrolled students, are not taxable</a:t>
          </a:r>
          <a:r>
            <a:rPr lang="en-US" sz="1400" b="0"/>
            <a:t>. Whenever such a lunchroom, school cafeteria, or dining room sells to nonstudents, including teachers, the institution operating it is subject to the tax on those sales."</a:t>
          </a:r>
          <a:br>
            <a:rPr kumimoji="0" lang="en-US" sz="1400" b="1"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br>
          <a:endParaRPr kumimoji="0" lang="en-US" sz="1400" b="1"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0" marR="0" lvl="0" indent="0" defTabSz="914400" eaLnBrk="1" fontAlgn="auto" latinLnBrk="0" hangingPunct="1">
            <a:lnSpc>
              <a:spcPct val="107000"/>
            </a:lnSpc>
            <a:spcBef>
              <a:spcPts val="0"/>
            </a:spcBef>
            <a:spcAft>
              <a:spcPts val="0"/>
            </a:spcAft>
            <a:buClrTx/>
            <a:buSzTx/>
            <a:buFontTx/>
            <a:buNone/>
            <a:tabLst/>
            <a:defRPr/>
          </a:pPr>
          <a:r>
            <a:rPr kumimoji="0" lang="en-US" sz="1400" b="1"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Guidance Resource: </a:t>
          </a:r>
        </a:p>
        <a:p>
          <a:pPr marL="0" marR="0" lvl="0" indent="0" defTabSz="914400" eaLnBrk="1" fontAlgn="auto" latinLnBrk="0" hangingPunct="1">
            <a:lnSpc>
              <a:spcPct val="107000"/>
            </a:lnSpc>
            <a:spcBef>
              <a:spcPts val="0"/>
            </a:spcBef>
            <a:spcAft>
              <a:spcPts val="0"/>
            </a:spcAft>
            <a:buClrTx/>
            <a:buSzTx/>
            <a:buFontTx/>
            <a:buNone/>
            <a:tabLst/>
            <a:defRPr/>
          </a:pPr>
          <a:r>
            <a:rPr kumimoji="0" lang="en-US" sz="1400" b="0" i="0" u="none" strike="noStrike" kern="0" cap="none" spc="0" normalizeH="0" baseline="0" noProof="0">
              <a:ln>
                <a:noFill/>
              </a:ln>
              <a:solidFill>
                <a:sysClr val="windowText" lastClr="000000"/>
              </a:solidFill>
              <a:effectLst/>
              <a:uLnTx/>
              <a:uFillTx/>
              <a:latin typeface="+mn-lt"/>
              <a:ea typeface="+mn-ea"/>
              <a:cs typeface="+mn-cs"/>
            </a:rPr>
            <a:t>Nonprofit School Food Service Account Nonprogram Food Revenue Requirements USDA Memo SP20-2016</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400" b="0" i="0" u="none" strike="noStrike" kern="0" cap="none" spc="0" normalizeH="0" baseline="0" noProof="0">
              <a:ln>
                <a:noFill/>
              </a:ln>
              <a:solidFill>
                <a:prstClr val="black"/>
              </a:solidFill>
              <a:effectLst/>
              <a:uLnTx/>
              <a:uFillTx/>
              <a:latin typeface="+mn-lt"/>
              <a:ea typeface="+mn-ea"/>
              <a:cs typeface="+mn-cs"/>
            </a:rPr>
            <a:t>https://www.fns.usda.gov/cn/nonprofit-school-food-service-account-nonprogram-food-revenue-requirements</a:t>
          </a:r>
        </a:p>
        <a:p>
          <a:pPr marL="0" marR="0" lvl="0" indent="0" defTabSz="914400" eaLnBrk="1" fontAlgn="auto" latinLnBrk="0" hangingPunct="1">
            <a:lnSpc>
              <a:spcPct val="107000"/>
            </a:lnSpc>
            <a:spcBef>
              <a:spcPts val="0"/>
            </a:spcBef>
            <a:spcAft>
              <a:spcPts val="0"/>
            </a:spcAft>
            <a:buClrTx/>
            <a:buSzTx/>
            <a:buFontTx/>
            <a:buNone/>
            <a:tabLst/>
            <a:defRPr/>
          </a:pPr>
          <a:br>
            <a:rPr kumimoji="0" lang="en-US" sz="1400" b="1"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br>
          <a:r>
            <a:rPr kumimoji="0" lang="en-US" sz="1400" b="1"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For More Information:</a:t>
          </a:r>
          <a:endPar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0" marR="0" lvl="0" indent="0" defTabSz="914400" eaLnBrk="1" fontAlgn="auto" latinLnBrk="0" hangingPunct="1">
            <a:lnSpc>
              <a:spcPct val="107000"/>
            </a:lnSpc>
            <a:spcBef>
              <a:spcPts val="0"/>
            </a:spcBef>
            <a:spcAft>
              <a:spcPts val="0"/>
            </a:spcAft>
            <a:buClrTx/>
            <a:buSzTx/>
            <a:buFontTx/>
            <a:buNone/>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If you have any questions, please contact the Michigan Department of Education (MDE), Office of Nutrition Services (ONS), Fiscal and Administrative Services Monitoring Team at (517) 241-5380 or by email at </a:t>
          </a:r>
          <a:r>
            <a:rPr kumimoji="0" lang="en-US" sz="1400" b="0" i="0" u="sng" strike="noStrike" kern="0" cap="none" spc="0" normalizeH="0" baseline="0" noProof="0">
              <a:ln>
                <a:noFill/>
              </a:ln>
              <a:solidFill>
                <a:srgbClr val="0563C1"/>
              </a:solidFill>
              <a:effectLst/>
              <a:uLnTx/>
              <a:uFillTx/>
              <a:latin typeface="Calibri" panose="020F0502020204030204" pitchFamily="34" charset="0"/>
              <a:ea typeface="Calibri" panose="020F0502020204030204" pitchFamily="34" charset="0"/>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MDE-Fiscal@Michigan.gov</a:t>
          </a: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a:t>
          </a:r>
        </a:p>
        <a:p>
          <a:pPr marL="0" marR="0" lvl="0" indent="0" defTabSz="914400" eaLnBrk="1" fontAlgn="auto" latinLnBrk="0" hangingPunct="1">
            <a:lnSpc>
              <a:spcPct val="107000"/>
            </a:lnSpc>
            <a:spcBef>
              <a:spcPts val="0"/>
            </a:spcBef>
            <a:spcAft>
              <a:spcPts val="0"/>
            </a:spcAft>
            <a:buClrTx/>
            <a:buSzTx/>
            <a:buFontTx/>
            <a:buNone/>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 </a:t>
          </a:r>
        </a:p>
        <a:p>
          <a:pPr marL="0" marR="0" lvl="0" indent="0" defTabSz="914400" eaLnBrk="1" fontAlgn="auto" latinLnBrk="0" hangingPunct="1">
            <a:lnSpc>
              <a:spcPct val="107000"/>
            </a:lnSpc>
            <a:spcBef>
              <a:spcPts val="0"/>
            </a:spcBef>
            <a:spcAft>
              <a:spcPts val="0"/>
            </a:spcAft>
            <a:buClrTx/>
            <a:buSzTx/>
            <a:buFontTx/>
            <a:buNone/>
            <a:tabLst/>
            <a:defRPr/>
          </a:pPr>
          <a:r>
            <a:rPr kumimoji="0" lang="en-US" sz="1400" b="0" i="0" u="none" strike="noStrike" kern="0" cap="none" spc="0" normalizeH="0" baseline="0" noProof="0">
              <a:ln>
                <a:noFill/>
              </a:ln>
              <a:solidFill>
                <a:prstClr val="black"/>
              </a:solidFill>
              <a:effectLst/>
              <a:uLnTx/>
              <a:uFillTx/>
              <a:latin typeface="+mn-lt"/>
              <a:ea typeface="Calibri" panose="020F0502020204030204" pitchFamily="34" charset="0"/>
              <a:cs typeface="Times New Roman" panose="02020603050405020304" pitchFamily="18" charset="0"/>
            </a:rPr>
            <a:t>This A la Carte and Catering Pricing Worksheet is available </a:t>
          </a:r>
          <a:r>
            <a:rPr lang="en-US" sz="1400" b="0" i="0" baseline="0">
              <a:solidFill>
                <a:schemeClr val="dk1"/>
              </a:solidFill>
              <a:effectLst/>
              <a:latin typeface="+mn-lt"/>
              <a:ea typeface="+mn-ea"/>
              <a:cs typeface="+mn-cs"/>
            </a:rPr>
            <a:t>on our website at </a:t>
          </a:r>
          <a:r>
            <a:rPr lang="en-US" sz="1400">
              <a:solidFill>
                <a:schemeClr val="dk1"/>
              </a:solidFill>
              <a:effectLst/>
              <a:latin typeface="+mn-lt"/>
              <a:ea typeface="+mn-ea"/>
              <a:cs typeface="+mn-cs"/>
            </a:rPr>
            <a:t>www.michigan.gov/mde-fast</a:t>
          </a:r>
          <a:r>
            <a:rPr lang="en-US" sz="1400" baseline="0">
              <a:solidFill>
                <a:schemeClr val="dk1"/>
              </a:solidFill>
              <a:effectLst/>
              <a:latin typeface="+mn-lt"/>
              <a:ea typeface="+mn-ea"/>
              <a:cs typeface="+mn-cs"/>
            </a:rPr>
            <a:t> or </a:t>
          </a:r>
          <a:r>
            <a:rPr lang="en-US" sz="1400" b="0" i="0" baseline="0">
              <a:solidFill>
                <a:schemeClr val="dk1"/>
              </a:solidFill>
              <a:effectLst/>
              <a:latin typeface="+mn-lt"/>
              <a:ea typeface="+mn-ea"/>
              <a:cs typeface="+mn-cs"/>
            </a:rPr>
            <a:t>by request through email at </a:t>
          </a:r>
          <a:r>
            <a:rPr kumimoji="0" lang="en-US" sz="1400" b="0" i="0" u="sng" strike="noStrike" kern="0" cap="none" spc="0" normalizeH="0" baseline="0" noProof="0">
              <a:ln>
                <a:noFill/>
              </a:ln>
              <a:solidFill>
                <a:srgbClr val="0563C1"/>
              </a:solidFill>
              <a:effectLst/>
              <a:uLnTx/>
              <a:uFillTx/>
              <a:latin typeface="Calibri" panose="020F0502020204030204" pitchFamily="34" charset="0"/>
              <a:ea typeface="Calibri" panose="020F0502020204030204" pitchFamily="34" charset="0"/>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MDE-Fiscal@Michigan.gov</a:t>
          </a:r>
          <a:r>
            <a:rPr lang="en-US" sz="1400" b="0" i="0" u="sng" baseline="0">
              <a:solidFill>
                <a:schemeClr val="dk1"/>
              </a:solidFill>
              <a:effectLst/>
              <a:latin typeface="+mn-lt"/>
              <a:ea typeface="+mn-ea"/>
              <a:cs typeface="+mn-cs"/>
            </a:rPr>
            <a:t>.</a:t>
          </a:r>
          <a:endParaRPr kumimoji="0" lang="en-US" sz="1400" b="0" i="0" u="none" strike="noStrike" kern="0" cap="none" spc="0" normalizeH="0" baseline="0" noProof="0">
            <a:ln>
              <a:noFill/>
            </a:ln>
            <a:solidFill>
              <a:prstClr val="black"/>
            </a:solidFill>
            <a:effectLst/>
            <a:uLnTx/>
            <a:uFillTx/>
            <a:latin typeface="+mn-lt"/>
            <a:ea typeface="Calibri" panose="020F0502020204030204" pitchFamily="34" charset="0"/>
            <a:cs typeface="Times New Roman" panose="02020603050405020304" pitchFamily="18" charset="0"/>
          </a:endParaRPr>
        </a:p>
        <a:p>
          <a:endParaRPr lang="en-US" sz="1100"/>
        </a:p>
        <a:p>
          <a:r>
            <a:rPr lang="en-US" sz="1400" i="1"/>
            <a:t>Updated August 2025</a:t>
          </a:r>
        </a:p>
      </xdr:txBody>
    </xdr:sp>
    <xdr:clientData/>
  </xdr:twoCellAnchor>
  <xdr:twoCellAnchor editAs="oneCell">
    <xdr:from>
      <xdr:col>0</xdr:col>
      <xdr:colOff>81915</xdr:colOff>
      <xdr:row>0</xdr:row>
      <xdr:rowOff>72391</xdr:rowOff>
    </xdr:from>
    <xdr:to>
      <xdr:col>4</xdr:col>
      <xdr:colOff>55245</xdr:colOff>
      <xdr:row>5</xdr:row>
      <xdr:rowOff>87603</xdr:rowOff>
    </xdr:to>
    <xdr:pic>
      <xdr:nvPicPr>
        <xdr:cNvPr id="3" name="Picture 2" descr="Michigan Department of Education Logo">
          <a:extLst>
            <a:ext uri="{FF2B5EF4-FFF2-40B4-BE49-F238E27FC236}">
              <a16:creationId xmlns:a16="http://schemas.microsoft.com/office/drawing/2014/main" id="{26EFB1F6-FA8C-BBBD-729E-D0966FC8BE0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915" y="72391"/>
          <a:ext cx="2411730" cy="9200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19049</xdr:colOff>
      <xdr:row>0</xdr:row>
      <xdr:rowOff>17142</xdr:rowOff>
    </xdr:from>
    <xdr:to>
      <xdr:col>19</xdr:col>
      <xdr:colOff>588645</xdr:colOff>
      <xdr:row>137</xdr:row>
      <xdr:rowOff>161924</xdr:rowOff>
    </xdr:to>
    <xdr:sp macro="" textlink="">
      <xdr:nvSpPr>
        <xdr:cNvPr id="10" name="TextBox 1">
          <a:extLst>
            <a:ext uri="{FF2B5EF4-FFF2-40B4-BE49-F238E27FC236}">
              <a16:creationId xmlns:a16="http://schemas.microsoft.com/office/drawing/2014/main" id="{D8EB65AA-5A3A-42DD-8CFE-6E830D874080}"/>
            </a:ext>
          </a:extLst>
        </xdr:cNvPr>
        <xdr:cNvSpPr txBox="1"/>
      </xdr:nvSpPr>
      <xdr:spPr>
        <a:xfrm>
          <a:off x="19049" y="17142"/>
          <a:ext cx="12151996" cy="249383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algn="ctr">
            <a:lnSpc>
              <a:spcPct val="107000"/>
            </a:lnSpc>
            <a:spcBef>
              <a:spcPts val="0"/>
            </a:spcBef>
            <a:spcAft>
              <a:spcPts val="0"/>
            </a:spcAft>
          </a:pPr>
          <a:endParaRPr lang="en-US" sz="1600" b="1">
            <a:effectLst/>
            <a:latin typeface="Calibri" panose="020F0502020204030204" pitchFamily="34" charset="0"/>
            <a:ea typeface="Calibri" panose="020F0502020204030204" pitchFamily="34" charset="0"/>
            <a:cs typeface="Times New Roman" panose="02020603050405020304" pitchFamily="18" charset="0"/>
          </a:endParaRPr>
        </a:p>
        <a:p>
          <a:pPr marL="0" marR="0" algn="ctr">
            <a:lnSpc>
              <a:spcPct val="107000"/>
            </a:lnSpc>
            <a:spcBef>
              <a:spcPts val="0"/>
            </a:spcBef>
            <a:spcAft>
              <a:spcPts val="0"/>
            </a:spcAft>
          </a:pPr>
          <a:r>
            <a:rPr lang="en-US" sz="1800" b="1">
              <a:effectLst/>
              <a:latin typeface="Calibri" panose="020F0502020204030204" pitchFamily="34" charset="0"/>
              <a:ea typeface="Calibri" panose="020F0502020204030204" pitchFamily="34" charset="0"/>
              <a:cs typeface="Times New Roman" panose="02020603050405020304" pitchFamily="18" charset="0"/>
            </a:rPr>
            <a:t>Office of Nutrition Services</a:t>
          </a:r>
          <a:endParaRPr lang="en-US" sz="1800">
            <a:effectLst/>
            <a:latin typeface="Calibri" panose="020F0502020204030204" pitchFamily="34" charset="0"/>
            <a:ea typeface="Calibri" panose="020F0502020204030204" pitchFamily="34" charset="0"/>
            <a:cs typeface="Times New Roman" panose="02020603050405020304" pitchFamily="18" charset="0"/>
          </a:endParaRPr>
        </a:p>
        <a:p>
          <a:pPr marL="0" marR="0" algn="ctr">
            <a:lnSpc>
              <a:spcPct val="107000"/>
            </a:lnSpc>
            <a:spcBef>
              <a:spcPts val="0"/>
            </a:spcBef>
            <a:spcAft>
              <a:spcPts val="0"/>
            </a:spcAft>
          </a:pPr>
          <a:r>
            <a:rPr lang="en-US" sz="1800" b="1">
              <a:effectLst/>
              <a:latin typeface="Calibri" panose="020F0502020204030204" pitchFamily="34" charset="0"/>
              <a:ea typeface="Calibri" panose="020F0502020204030204" pitchFamily="34" charset="0"/>
              <a:cs typeface="Times New Roman" panose="02020603050405020304" pitchFamily="18" charset="0"/>
            </a:rPr>
            <a:t>A la Carte and Catering Pricing Worksheet and </a:t>
          </a:r>
        </a:p>
        <a:p>
          <a:pPr marL="0" marR="0" algn="ctr">
            <a:lnSpc>
              <a:spcPct val="107000"/>
            </a:lnSpc>
            <a:spcBef>
              <a:spcPts val="0"/>
            </a:spcBef>
            <a:spcAft>
              <a:spcPts val="0"/>
            </a:spcAft>
          </a:pPr>
          <a:r>
            <a:rPr kumimoji="0" lang="en-US" sz="1800" b="1"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Nonprogram Revenue Ratio Calculation Completion </a:t>
          </a:r>
          <a:r>
            <a:rPr lang="en-US" sz="1800" b="1">
              <a:effectLst/>
              <a:latin typeface="Calibri" panose="020F0502020204030204" pitchFamily="34" charset="0"/>
              <a:ea typeface="Calibri" panose="020F0502020204030204" pitchFamily="34" charset="0"/>
              <a:cs typeface="Times New Roman" panose="02020603050405020304" pitchFamily="18" charset="0"/>
            </a:rPr>
            <a:t>Instructions</a:t>
          </a:r>
          <a:endParaRPr lang="en-US" sz="1800">
            <a:effectLst/>
            <a:latin typeface="Calibri" panose="020F0502020204030204" pitchFamily="34" charset="0"/>
            <a:ea typeface="Calibri" panose="020F0502020204030204" pitchFamily="34" charset="0"/>
            <a:cs typeface="Times New Roman" panose="02020603050405020304" pitchFamily="18" charset="0"/>
          </a:endParaRPr>
        </a:p>
        <a:p>
          <a:pPr marL="0" marR="0" algn="ctr">
            <a:lnSpc>
              <a:spcPct val="107000"/>
            </a:lnSpc>
            <a:spcBef>
              <a:spcPts val="0"/>
            </a:spcBef>
            <a:spcAft>
              <a:spcPts val="0"/>
            </a:spcAft>
          </a:pPr>
          <a:endParaRPr lang="en-US" sz="1400" b="1">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400" b="1">
              <a:effectLst/>
              <a:latin typeface="Calibri" panose="020F0502020204030204" pitchFamily="34" charset="0"/>
              <a:ea typeface="Calibri" panose="020F0502020204030204" pitchFamily="34" charset="0"/>
              <a:cs typeface="Times New Roman" panose="02020603050405020304" pitchFamily="18" charset="0"/>
            </a:rPr>
            <a:t>Before you begin:</a:t>
          </a:r>
          <a:endParaRPr lang="en-US" sz="1400" b="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400">
              <a:effectLst/>
              <a:latin typeface="Calibri" panose="020F0502020204030204" pitchFamily="34" charset="0"/>
              <a:ea typeface="Calibri" panose="020F0502020204030204" pitchFamily="34" charset="0"/>
              <a:cs typeface="Times New Roman" panose="02020603050405020304" pitchFamily="18" charset="0"/>
            </a:rPr>
            <a:t>The A la Carte and Catering Pricing Worksheet must be completed annually to properly set pricing for the upcoming school year (n/a if milk is the only a la carte item available for sale and catering is not sold)</a:t>
          </a:r>
        </a:p>
        <a:p>
          <a:pPr marL="742950" marR="0" lvl="1" indent="-285750">
            <a:lnSpc>
              <a:spcPct val="107000"/>
            </a:lnSpc>
            <a:spcBef>
              <a:spcPts val="0"/>
            </a:spcBef>
            <a:spcAft>
              <a:spcPts val="0"/>
            </a:spcAft>
            <a:buFont typeface="Courier New" panose="02070309020205020404" pitchFamily="49" charset="0"/>
            <a:buChar char="o"/>
          </a:pPr>
          <a:r>
            <a:rPr lang="en-US" sz="1400">
              <a:effectLst/>
              <a:latin typeface="Calibri" panose="020F0502020204030204" pitchFamily="34" charset="0"/>
              <a:ea typeface="Calibri" panose="020F0502020204030204" pitchFamily="34" charset="0"/>
              <a:cs typeface="Times New Roman" panose="02020603050405020304" pitchFamily="18" charset="0"/>
            </a:rPr>
            <a:t>This tool is useful for analyzing current pricing and nonprogram revenue for compliance with the requirements in USDA Memo SP 20-2016</a:t>
          </a:r>
        </a:p>
        <a:p>
          <a:pPr marL="742950" marR="0" lvl="1" indent="-285750">
            <a:lnSpc>
              <a:spcPct val="107000"/>
            </a:lnSpc>
            <a:spcBef>
              <a:spcPts val="0"/>
            </a:spcBef>
            <a:spcAft>
              <a:spcPts val="0"/>
            </a:spcAft>
            <a:buFont typeface="Courier New" panose="02070309020205020404" pitchFamily="49" charset="0"/>
            <a:buChar char="o"/>
          </a:pPr>
          <a:r>
            <a:rPr lang="en-US" sz="1400">
              <a:effectLst/>
              <a:latin typeface="Calibri" panose="020F0502020204030204" pitchFamily="34" charset="0"/>
              <a:ea typeface="Calibri" panose="020F0502020204030204" pitchFamily="34" charset="0"/>
              <a:cs typeface="Times New Roman" panose="02020603050405020304" pitchFamily="18" charset="0"/>
            </a:rPr>
            <a:t>This tool is also an avenue for MDE to assess compliance in Resource Management (RM) Reviews</a:t>
          </a:r>
        </a:p>
        <a:p>
          <a:pPr marL="342900" marR="0" lvl="0" indent="-342900">
            <a:lnSpc>
              <a:spcPct val="107000"/>
            </a:lnSpc>
            <a:spcBef>
              <a:spcPts val="0"/>
            </a:spcBef>
            <a:spcAft>
              <a:spcPts val="0"/>
            </a:spcAft>
            <a:buFont typeface="Symbol" panose="05050102010706020507" pitchFamily="18" charset="2"/>
            <a:buChar char=""/>
          </a:pPr>
          <a:r>
            <a:rPr lang="en-US" sz="1400">
              <a:effectLst/>
              <a:latin typeface="Calibri" panose="020F0502020204030204" pitchFamily="34" charset="0"/>
              <a:ea typeface="Calibri" panose="020F0502020204030204" pitchFamily="34" charset="0"/>
              <a:cs typeface="Times New Roman" panose="02020603050405020304" pitchFamily="18" charset="0"/>
            </a:rPr>
            <a:t>Gather the following to complete the tool:</a:t>
          </a:r>
        </a:p>
        <a:p>
          <a:pPr marL="742950" marR="0" lvl="1" indent="-285750">
            <a:lnSpc>
              <a:spcPct val="107000"/>
            </a:lnSpc>
            <a:spcBef>
              <a:spcPts val="0"/>
            </a:spcBef>
            <a:spcAft>
              <a:spcPts val="0"/>
            </a:spcAft>
            <a:buFont typeface="Courier New" panose="02070309020205020404" pitchFamily="49" charset="0"/>
            <a:buChar char="o"/>
          </a:pPr>
          <a:r>
            <a:rPr lang="en-US" sz="1400">
              <a:effectLst/>
              <a:latin typeface="Calibri" panose="020F0502020204030204" pitchFamily="34" charset="0"/>
              <a:ea typeface="Calibri" panose="020F0502020204030204" pitchFamily="34" charset="0"/>
              <a:cs typeface="Times New Roman" panose="02020603050405020304" pitchFamily="18" charset="0"/>
            </a:rPr>
            <a:t>List of A la Carte items available for sale, complete with any new products you plan to sell</a:t>
          </a:r>
        </a:p>
        <a:p>
          <a:pPr marL="742950" marR="0" lvl="1" indent="-285750">
            <a:lnSpc>
              <a:spcPct val="107000"/>
            </a:lnSpc>
            <a:spcBef>
              <a:spcPts val="0"/>
            </a:spcBef>
            <a:spcAft>
              <a:spcPts val="0"/>
            </a:spcAft>
            <a:buFont typeface="Courier New" panose="02070309020205020404" pitchFamily="49" charset="0"/>
            <a:buChar char="o"/>
          </a:pPr>
          <a:r>
            <a:rPr lang="en-US" sz="1400">
              <a:effectLst/>
              <a:latin typeface="Calibri" panose="020F0502020204030204" pitchFamily="34" charset="0"/>
              <a:ea typeface="Calibri" panose="020F0502020204030204" pitchFamily="34" charset="0"/>
              <a:cs typeface="Times New Roman" panose="02020603050405020304" pitchFamily="18" charset="0"/>
            </a:rPr>
            <a:t>List</a:t>
          </a:r>
          <a:r>
            <a:rPr lang="en-US" sz="1400" baseline="0">
              <a:effectLst/>
              <a:latin typeface="Calibri" panose="020F0502020204030204" pitchFamily="34" charset="0"/>
              <a:ea typeface="Calibri" panose="020F0502020204030204" pitchFamily="34" charset="0"/>
              <a:cs typeface="Times New Roman" panose="02020603050405020304" pitchFamily="18" charset="0"/>
            </a:rPr>
            <a:t> of Catering items available for sale, complete with any new menu items you plan to offer for catering</a:t>
          </a:r>
          <a:endParaRPr lang="en-US" sz="1400">
            <a:effectLst/>
            <a:latin typeface="Calibri" panose="020F0502020204030204" pitchFamily="34" charset="0"/>
            <a:ea typeface="Calibri" panose="020F0502020204030204" pitchFamily="34" charset="0"/>
            <a:cs typeface="Times New Roman" panose="02020603050405020304" pitchFamily="18" charset="0"/>
          </a:endParaRPr>
        </a:p>
        <a:p>
          <a:pPr marL="742950" marR="0" lvl="1" indent="-285750">
            <a:lnSpc>
              <a:spcPct val="107000"/>
            </a:lnSpc>
            <a:spcBef>
              <a:spcPts val="0"/>
            </a:spcBef>
            <a:spcAft>
              <a:spcPts val="0"/>
            </a:spcAft>
            <a:buFont typeface="Courier New" panose="02070309020205020404" pitchFamily="49" charset="0"/>
            <a:buChar char="o"/>
          </a:pPr>
          <a:r>
            <a:rPr lang="en-US" sz="1400">
              <a:effectLst/>
              <a:latin typeface="Calibri" panose="020F0502020204030204" pitchFamily="34" charset="0"/>
              <a:ea typeface="Calibri" panose="020F0502020204030204" pitchFamily="34" charset="0"/>
              <a:cs typeface="Times New Roman" panose="02020603050405020304" pitchFamily="18" charset="0"/>
            </a:rPr>
            <a:t>The per unit cost of each A la Carte item available for sale</a:t>
          </a:r>
        </a:p>
        <a:p>
          <a:pPr marL="1143000" marR="0" lvl="2" indent="-228600">
            <a:lnSpc>
              <a:spcPct val="107000"/>
            </a:lnSpc>
            <a:spcBef>
              <a:spcPts val="0"/>
            </a:spcBef>
            <a:spcAft>
              <a:spcPts val="0"/>
            </a:spcAft>
            <a:buFont typeface="Wingdings" panose="05000000000000000000" pitchFamily="2" charset="2"/>
            <a:buChar char=""/>
          </a:pPr>
          <a:r>
            <a:rPr lang="en-US" sz="1400">
              <a:effectLst/>
              <a:latin typeface="Calibri" panose="020F0502020204030204" pitchFamily="34" charset="0"/>
              <a:ea typeface="Calibri" panose="020F0502020204030204" pitchFamily="34" charset="0"/>
              <a:cs typeface="Times New Roman" panose="02020603050405020304" pitchFamily="18" charset="0"/>
            </a:rPr>
            <a:t>NOTE: Typical</a:t>
          </a:r>
          <a:r>
            <a:rPr lang="en-US" sz="1400" baseline="0">
              <a:effectLst/>
              <a:latin typeface="Calibri" panose="020F0502020204030204" pitchFamily="34" charset="0"/>
              <a:ea typeface="Calibri" panose="020F0502020204030204" pitchFamily="34" charset="0"/>
              <a:cs typeface="Times New Roman" panose="02020603050405020304" pitchFamily="18" charset="0"/>
            </a:rPr>
            <a:t> A la Carte Item </a:t>
          </a:r>
          <a:r>
            <a:rPr lang="en-US" sz="1400">
              <a:effectLst/>
              <a:latin typeface="Calibri" panose="020F0502020204030204" pitchFamily="34" charset="0"/>
              <a:ea typeface="Calibri" panose="020F0502020204030204" pitchFamily="34" charset="0"/>
              <a:cs typeface="Times New Roman" panose="02020603050405020304" pitchFamily="18" charset="0"/>
            </a:rPr>
            <a:t>Unit Cost = cost per product case </a:t>
          </a:r>
          <a:r>
            <a:rPr lang="en-US" sz="1400" b="1">
              <a:effectLst/>
              <a:latin typeface="Calibri" panose="020F0502020204030204" pitchFamily="34" charset="0"/>
              <a:ea typeface="Calibri" panose="020F0502020204030204" pitchFamily="34" charset="0"/>
              <a:cs typeface="Calibri" panose="020F0502020204030204" pitchFamily="34" charset="0"/>
            </a:rPr>
            <a:t>÷</a:t>
          </a:r>
          <a:r>
            <a:rPr lang="en-US" sz="1400">
              <a:effectLst/>
              <a:latin typeface="Calibri" panose="020F0502020204030204" pitchFamily="34" charset="0"/>
              <a:ea typeface="Calibri" panose="020F0502020204030204" pitchFamily="34" charset="0"/>
              <a:cs typeface="Times New Roman" panose="02020603050405020304" pitchFamily="18" charset="0"/>
            </a:rPr>
            <a:t> number of items per case</a:t>
          </a:r>
        </a:p>
        <a:p>
          <a:pPr marL="742950" marR="0" lvl="1" indent="-285750" defTabSz="914400" eaLnBrk="1" fontAlgn="auto" latinLnBrk="0" hangingPunct="1">
            <a:lnSpc>
              <a:spcPct val="107000"/>
            </a:lnSpc>
            <a:spcBef>
              <a:spcPts val="0"/>
            </a:spcBef>
            <a:spcAft>
              <a:spcPts val="0"/>
            </a:spcAft>
            <a:buClrTx/>
            <a:buSzTx/>
            <a:buFont typeface="Courier New" panose="02070309020205020404" pitchFamily="49" charset="0"/>
            <a:buChar char="o"/>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The per </a:t>
          </a:r>
          <a:r>
            <a:rPr kumimoji="0" lang="en-US" sz="14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unit</a:t>
          </a: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 cost of every Catering menu item available for order</a:t>
          </a:r>
        </a:p>
        <a:p>
          <a:pPr marL="1143000" marR="0" lvl="2" indent="-228600" defTabSz="914400" eaLnBrk="1" fontAlgn="auto" latinLnBrk="0" hangingPunct="1">
            <a:lnSpc>
              <a:spcPct val="107000"/>
            </a:lnSpc>
            <a:spcBef>
              <a:spcPts val="0"/>
            </a:spcBef>
            <a:spcAft>
              <a:spcPts val="0"/>
            </a:spcAft>
            <a:buClrTx/>
            <a:buSzTx/>
            <a:buFont typeface="Wingdings" panose="05000000000000000000" pitchFamily="2" charset="2"/>
            <a:buChar char=""/>
            <a:tabLst/>
            <a:defRPr/>
          </a:pPr>
          <a:r>
            <a:rPr kumimoji="0" lang="en-US" sz="14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NOTE: Typical Catering Unit Cost = cost per serving (example for 1 serving of a Spaghetti Dinner on your catering menu)</a:t>
          </a:r>
          <a:endParaRPr lang="en-US" sz="140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endParaRPr>
        </a:p>
        <a:p>
          <a:pPr marL="742950" marR="0" lvl="1" indent="-285750">
            <a:lnSpc>
              <a:spcPct val="107000"/>
            </a:lnSpc>
            <a:spcBef>
              <a:spcPts val="0"/>
            </a:spcBef>
            <a:spcAft>
              <a:spcPts val="0"/>
            </a:spcAft>
            <a:buFont typeface="Courier New" panose="02070309020205020404" pitchFamily="49" charset="0"/>
            <a:buChar char="o"/>
          </a:pPr>
          <a:r>
            <a:rPr lang="en-US" sz="1400">
              <a:effectLst/>
              <a:latin typeface="Calibri" panose="020F0502020204030204" pitchFamily="34" charset="0"/>
              <a:ea typeface="Calibri" panose="020F0502020204030204" pitchFamily="34" charset="0"/>
              <a:cs typeface="Times New Roman" panose="02020603050405020304" pitchFamily="18" charset="0"/>
            </a:rPr>
            <a:t>The existing selling price of each A la Carte item available for sale</a:t>
          </a:r>
        </a:p>
        <a:p>
          <a:pPr marL="742950" marR="0" lvl="1" indent="-285750" defTabSz="914400" eaLnBrk="1" fontAlgn="auto" latinLnBrk="0" hangingPunct="1">
            <a:lnSpc>
              <a:spcPct val="107000"/>
            </a:lnSpc>
            <a:spcBef>
              <a:spcPts val="0"/>
            </a:spcBef>
            <a:spcAft>
              <a:spcPts val="0"/>
            </a:spcAft>
            <a:buClrTx/>
            <a:buSzTx/>
            <a:buFont typeface="Courier New" panose="02070309020205020404" pitchFamily="49" charset="0"/>
            <a:buChar char="o"/>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The existing selling price of every Catering menu item offered per serving</a:t>
          </a:r>
        </a:p>
        <a:p>
          <a:pPr marL="742950" marR="0" lvl="1" indent="-285750" defTabSz="914400" eaLnBrk="1" fontAlgn="auto" latinLnBrk="0" hangingPunct="1">
            <a:lnSpc>
              <a:spcPct val="107000"/>
            </a:lnSpc>
            <a:spcBef>
              <a:spcPts val="0"/>
            </a:spcBef>
            <a:spcAft>
              <a:spcPts val="0"/>
            </a:spcAft>
            <a:buClrTx/>
            <a:buSzTx/>
            <a:buFont typeface="Courier New" panose="02070309020205020404" pitchFamily="49" charset="0"/>
            <a:buChar char="o"/>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Financial Information Database (FID) School Meals Report or Child Nutrition Program-Year End Report (CNP-YER) from the previous school year</a:t>
          </a:r>
        </a:p>
        <a:p>
          <a:pPr marL="1143000" marR="0" lvl="2" indent="-228600" defTabSz="914400" eaLnBrk="1" fontAlgn="auto" latinLnBrk="0" hangingPunct="1">
            <a:lnSpc>
              <a:spcPct val="107000"/>
            </a:lnSpc>
            <a:spcBef>
              <a:spcPts val="0"/>
            </a:spcBef>
            <a:spcAft>
              <a:spcPts val="0"/>
            </a:spcAft>
            <a:buClrTx/>
            <a:buSzTx/>
            <a:buFont typeface="Wingdings" panose="05000000000000000000" pitchFamily="2" charset="2"/>
            <a:buChar char=""/>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A general ledger summary from your NSFSA would work as well</a:t>
          </a:r>
        </a:p>
        <a:p>
          <a:pPr marL="1143000" marR="0" lvl="2" indent="-228600" defTabSz="914400" eaLnBrk="1" fontAlgn="auto" latinLnBrk="0" hangingPunct="1">
            <a:lnSpc>
              <a:spcPct val="107000"/>
            </a:lnSpc>
            <a:spcBef>
              <a:spcPts val="0"/>
            </a:spcBef>
            <a:spcAft>
              <a:spcPts val="0"/>
            </a:spcAft>
            <a:buClrTx/>
            <a:buSzTx/>
            <a:buFont typeface="Wingdings" panose="05000000000000000000" pitchFamily="2" charset="2"/>
            <a:buChar char=""/>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The A la Carte and Catering Pricing area should be completed first before the Revenue Ratio area </a:t>
          </a:r>
        </a:p>
        <a:p>
          <a:pPr marL="342900" marR="0" lvl="0" indent="-342900" defTabSz="914400" eaLnBrk="1" fontAlgn="auto" latinLnBrk="0" hangingPunct="1">
            <a:lnSpc>
              <a:spcPct val="107000"/>
            </a:lnSpc>
            <a:spcBef>
              <a:spcPts val="0"/>
            </a:spcBef>
            <a:spcAft>
              <a:spcPts val="0"/>
            </a:spcAft>
            <a:buClrTx/>
            <a:buSzTx/>
            <a:buFont typeface="Symbol" panose="05050102010706020507" pitchFamily="18" charset="2"/>
            <a:buChar char=""/>
            <a:tabLst/>
            <a:defRPr/>
          </a:pPr>
          <a:r>
            <a:rPr lang="en-US" sz="1400" baseline="0">
              <a:solidFill>
                <a:schemeClr val="dk1"/>
              </a:solidFill>
              <a:effectLst/>
              <a:latin typeface="+mn-lt"/>
              <a:ea typeface="+mn-ea"/>
              <a:cs typeface="+mn-cs"/>
            </a:rPr>
            <a:t>The A la Carte and Catering Pricing area should be completed first before the Revenue Ratio area</a:t>
          </a:r>
          <a:endParaRPr lang="en-US" sz="1400">
            <a:effectLst/>
            <a:latin typeface="+mn-lt"/>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0"/>
            </a:spcAft>
            <a:buFont typeface="Symbol" panose="05050102010706020507" pitchFamily="18" charset="2"/>
            <a:buChar char=""/>
          </a:pPr>
          <a:r>
            <a:rPr lang="en-US" sz="1400">
              <a:effectLst/>
              <a:latin typeface="Calibri" panose="020F0502020204030204" pitchFamily="34" charset="0"/>
              <a:ea typeface="Calibri" panose="020F0502020204030204" pitchFamily="34" charset="0"/>
              <a:cs typeface="Times New Roman" panose="02020603050405020304" pitchFamily="18" charset="0"/>
            </a:rPr>
            <a:t>Data is only entered in the </a:t>
          </a:r>
          <a:r>
            <a:rPr lang="en-US" sz="1400" b="1">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rPr>
            <a:t>peach</a:t>
          </a:r>
          <a:r>
            <a:rPr lang="en-US" sz="1400">
              <a:effectLst/>
              <a:latin typeface="Calibri" panose="020F0502020204030204" pitchFamily="34" charset="0"/>
              <a:ea typeface="Calibri" panose="020F0502020204030204" pitchFamily="34" charset="0"/>
              <a:cs typeface="Times New Roman" panose="02020603050405020304" pitchFamily="18" charset="0"/>
            </a:rPr>
            <a:t> colored cells</a:t>
          </a:r>
        </a:p>
        <a:p>
          <a:pPr marL="742950" marR="0" lvl="1" indent="-285750">
            <a:lnSpc>
              <a:spcPct val="107000"/>
            </a:lnSpc>
            <a:spcBef>
              <a:spcPts val="0"/>
            </a:spcBef>
            <a:spcAft>
              <a:spcPts val="0"/>
            </a:spcAft>
            <a:buFont typeface="Courier New" panose="02070309020205020404" pitchFamily="49" charset="0"/>
            <a:buChar char="o"/>
          </a:pPr>
          <a:r>
            <a:rPr lang="en-US" sz="1400">
              <a:effectLst/>
              <a:latin typeface="Calibri" panose="020F0502020204030204" pitchFamily="34" charset="0"/>
              <a:ea typeface="Calibri" panose="020F0502020204030204" pitchFamily="34" charset="0"/>
              <a:cs typeface="Times New Roman" panose="02020603050405020304" pitchFamily="18" charset="0"/>
            </a:rPr>
            <a:t>All other cells are protected with formulas to prepopulate and are </a:t>
          </a:r>
          <a:r>
            <a:rPr lang="en-US" sz="1400" b="1">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rPr>
            <a:t>gray</a:t>
          </a:r>
          <a:r>
            <a:rPr lang="en-US" sz="1400">
              <a:effectLst/>
              <a:latin typeface="Calibri" panose="020F0502020204030204" pitchFamily="34" charset="0"/>
              <a:ea typeface="Calibri" panose="020F0502020204030204" pitchFamily="34" charset="0"/>
              <a:cs typeface="Times New Roman" panose="02020603050405020304" pitchFamily="18" charset="0"/>
            </a:rPr>
            <a:t> colored</a:t>
          </a:r>
        </a:p>
        <a:p>
          <a:pPr marL="0" marR="0">
            <a:lnSpc>
              <a:spcPct val="107000"/>
            </a:lnSpc>
            <a:spcBef>
              <a:spcPts val="0"/>
            </a:spcBef>
            <a:spcAft>
              <a:spcPts val="0"/>
            </a:spcAft>
          </a:pPr>
          <a:r>
            <a:rPr lang="en-US" sz="1400">
              <a:effectLst/>
              <a:latin typeface="Calibri" panose="020F0502020204030204" pitchFamily="34" charset="0"/>
              <a:ea typeface="Calibri" panose="020F0502020204030204" pitchFamily="34" charset="0"/>
              <a:cs typeface="Times New Roman" panose="02020603050405020304" pitchFamily="18" charset="0"/>
            </a:rPr>
            <a:t> </a:t>
          </a:r>
        </a:p>
        <a:p>
          <a:pPr marL="0" marR="0">
            <a:lnSpc>
              <a:spcPct val="107000"/>
            </a:lnSpc>
            <a:spcBef>
              <a:spcPts val="0"/>
            </a:spcBef>
            <a:spcAft>
              <a:spcPts val="0"/>
            </a:spcAft>
          </a:pPr>
          <a:r>
            <a:rPr lang="en-US" sz="1400" b="1">
              <a:effectLst/>
              <a:latin typeface="Calibri" panose="020F0502020204030204" pitchFamily="34" charset="0"/>
              <a:ea typeface="Calibri" panose="020F0502020204030204" pitchFamily="34" charset="0"/>
              <a:cs typeface="Times New Roman" panose="02020603050405020304" pitchFamily="18" charset="0"/>
            </a:rPr>
            <a:t>A la Carte</a:t>
          </a:r>
          <a:r>
            <a:rPr lang="en-US" sz="1400" b="1" baseline="0">
              <a:effectLst/>
              <a:latin typeface="Calibri" panose="020F0502020204030204" pitchFamily="34" charset="0"/>
              <a:ea typeface="Calibri" panose="020F0502020204030204" pitchFamily="34" charset="0"/>
              <a:cs typeface="Times New Roman" panose="02020603050405020304" pitchFamily="18" charset="0"/>
            </a:rPr>
            <a:t> and Catering Pricing Worksheet </a:t>
          </a:r>
          <a:r>
            <a:rPr lang="en-US" sz="1400" b="1">
              <a:effectLst/>
              <a:latin typeface="Calibri" panose="020F0502020204030204" pitchFamily="34" charset="0"/>
              <a:ea typeface="Calibri" panose="020F0502020204030204" pitchFamily="34" charset="0"/>
              <a:cs typeface="Times New Roman" panose="02020603050405020304" pitchFamily="18" charset="0"/>
            </a:rPr>
            <a:t>Instructions:</a:t>
          </a:r>
          <a:endParaRPr lang="en-US" sz="14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0"/>
            </a:spcAft>
            <a:buFont typeface="+mj-lt"/>
            <a:buAutoNum type="arabicPeriod"/>
          </a:pPr>
          <a:r>
            <a:rPr lang="en-US" sz="14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Obtain the current MDE A la Carte and</a:t>
          </a:r>
          <a:r>
            <a:rPr lang="en-US" sz="1400" baseline="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Catering </a:t>
          </a:r>
          <a:r>
            <a:rPr lang="en-US" sz="14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Pricing Worksheet</a:t>
          </a:r>
          <a:endParaRPr lang="en-US" sz="1400">
            <a:effectLst/>
            <a:latin typeface="Calibri" panose="020F0502020204030204" pitchFamily="34" charset="0"/>
            <a:ea typeface="Calibri" panose="020F0502020204030204" pitchFamily="34" charset="0"/>
            <a:cs typeface="Times New Roman" panose="02020603050405020304" pitchFamily="18" charset="0"/>
          </a:endParaRPr>
        </a:p>
        <a:p>
          <a:pPr marL="742950" marR="0" lvl="1" indent="-285750">
            <a:lnSpc>
              <a:spcPct val="107000"/>
            </a:lnSpc>
            <a:spcBef>
              <a:spcPts val="0"/>
            </a:spcBef>
            <a:spcAft>
              <a:spcPts val="0"/>
            </a:spcAft>
            <a:buFont typeface="+mj-lt"/>
            <a:buAutoNum type="alphaLcPeriod"/>
          </a:pPr>
          <a:r>
            <a:rPr lang="en-US" sz="14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This is updated by MDE periodically</a:t>
          </a:r>
          <a:endParaRPr lang="en-US" sz="14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0"/>
            </a:spcAft>
            <a:buFont typeface="+mj-lt"/>
            <a:buAutoNum type="arabicPeriod"/>
          </a:pPr>
          <a:r>
            <a:rPr lang="en-US" sz="1400">
              <a:effectLst/>
              <a:latin typeface="Calibri" panose="020F0502020204030204" pitchFamily="34" charset="0"/>
              <a:ea typeface="Calibri" panose="020F0502020204030204" pitchFamily="34" charset="0"/>
              <a:cs typeface="Times New Roman" panose="02020603050405020304" pitchFamily="18" charset="0"/>
            </a:rPr>
            <a:t>Go to the “A la Carte &amp; Catering Pricing” tab in the current version's worksheet</a:t>
          </a:r>
        </a:p>
        <a:p>
          <a:pPr marL="342900" marR="0" lvl="0" indent="-342900">
            <a:lnSpc>
              <a:spcPct val="107000"/>
            </a:lnSpc>
            <a:spcBef>
              <a:spcPts val="0"/>
            </a:spcBef>
            <a:spcAft>
              <a:spcPts val="0"/>
            </a:spcAft>
            <a:buFont typeface="+mj-lt"/>
            <a:buAutoNum type="arabicPeriod"/>
          </a:pPr>
          <a:r>
            <a:rPr lang="en-US" sz="1400">
              <a:effectLst/>
              <a:latin typeface="Calibri" panose="020F0502020204030204" pitchFamily="34" charset="0"/>
              <a:ea typeface="Calibri" panose="020F0502020204030204" pitchFamily="34" charset="0"/>
              <a:cs typeface="Times New Roman" panose="02020603050405020304" pitchFamily="18" charset="0"/>
            </a:rPr>
            <a:t>Enter all a la carte and catering items in column A</a:t>
          </a:r>
        </a:p>
        <a:p>
          <a:pPr marL="342900" marR="0" lvl="0" indent="-342900">
            <a:lnSpc>
              <a:spcPct val="107000"/>
            </a:lnSpc>
            <a:spcBef>
              <a:spcPts val="0"/>
            </a:spcBef>
            <a:spcAft>
              <a:spcPts val="0"/>
            </a:spcAft>
            <a:buFont typeface="+mj-lt"/>
            <a:buAutoNum type="arabicPeriod"/>
          </a:pPr>
          <a:r>
            <a:rPr lang="en-US" sz="1400">
              <a:effectLst/>
              <a:latin typeface="Calibri" panose="020F0502020204030204" pitchFamily="34" charset="0"/>
              <a:ea typeface="Calibri" panose="020F0502020204030204" pitchFamily="34" charset="0"/>
              <a:cs typeface="Times New Roman" panose="02020603050405020304" pitchFamily="18" charset="0"/>
            </a:rPr>
            <a:t>Enter each item’s per unit cost in column B</a:t>
          </a:r>
        </a:p>
        <a:p>
          <a:pPr marL="342900" marR="0" lvl="0" indent="-342900">
            <a:lnSpc>
              <a:spcPct val="107000"/>
            </a:lnSpc>
            <a:spcBef>
              <a:spcPts val="0"/>
            </a:spcBef>
            <a:spcAft>
              <a:spcPts val="0"/>
            </a:spcAft>
            <a:buFont typeface="+mj-lt"/>
            <a:buAutoNum type="arabicPeriod"/>
          </a:pPr>
          <a:r>
            <a:rPr lang="en-US" sz="1400">
              <a:effectLst/>
              <a:latin typeface="Calibri" panose="020F0502020204030204" pitchFamily="34" charset="0"/>
              <a:ea typeface="Calibri" panose="020F0502020204030204" pitchFamily="34" charset="0"/>
              <a:cs typeface="Times New Roman" panose="02020603050405020304" pitchFamily="18" charset="0"/>
            </a:rPr>
            <a:t>Enter each item’s current (actual) selling price in column D</a:t>
          </a:r>
        </a:p>
        <a:p>
          <a:pPr marL="342900" marR="0" lvl="0" indent="-342900">
            <a:lnSpc>
              <a:spcPct val="107000"/>
            </a:lnSpc>
            <a:spcBef>
              <a:spcPts val="0"/>
            </a:spcBef>
            <a:spcAft>
              <a:spcPts val="0"/>
            </a:spcAft>
            <a:buFont typeface="+mj-lt"/>
            <a:buAutoNum type="arabicPeriod"/>
          </a:pPr>
          <a:r>
            <a:rPr lang="en-US" sz="14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Review the Recommended Selling Price (Column C) versus the Actual Selling Price (Column D)</a:t>
          </a:r>
          <a:endParaRPr lang="en-US" sz="1400">
            <a:effectLst/>
            <a:latin typeface="Calibri" panose="020F0502020204030204" pitchFamily="34" charset="0"/>
            <a:ea typeface="Calibri" panose="020F0502020204030204" pitchFamily="34" charset="0"/>
            <a:cs typeface="Times New Roman" panose="02020603050405020304" pitchFamily="18" charset="0"/>
          </a:endParaRPr>
        </a:p>
        <a:p>
          <a:pPr marL="742950" marR="0" lvl="1" indent="-285750">
            <a:lnSpc>
              <a:spcPct val="107000"/>
            </a:lnSpc>
            <a:spcBef>
              <a:spcPts val="0"/>
            </a:spcBef>
            <a:spcAft>
              <a:spcPts val="0"/>
            </a:spcAft>
            <a:buFont typeface="+mj-lt"/>
            <a:buAutoNum type="alphaLcPeriod"/>
          </a:pPr>
          <a:r>
            <a:rPr lang="en-US" sz="14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NOTE: The Actual Selling Price (Column D) should be equal to or greater than the Recommended Selling Price (Column C) to ensure compliance</a:t>
          </a:r>
          <a:endParaRPr lang="en-US" sz="1400">
            <a:effectLst/>
            <a:latin typeface="Calibri" panose="020F0502020204030204" pitchFamily="34" charset="0"/>
            <a:ea typeface="Calibri" panose="020F0502020204030204" pitchFamily="34" charset="0"/>
            <a:cs typeface="Times New Roman" panose="02020603050405020304" pitchFamily="18" charset="0"/>
          </a:endParaRPr>
        </a:p>
        <a:p>
          <a:pPr marL="742950" marR="0" lvl="1" indent="-285750">
            <a:lnSpc>
              <a:spcPct val="107000"/>
            </a:lnSpc>
            <a:spcBef>
              <a:spcPts val="0"/>
            </a:spcBef>
            <a:spcAft>
              <a:spcPts val="0"/>
            </a:spcAft>
            <a:buFont typeface="+mj-lt"/>
            <a:buAutoNum type="alphaLcPeriod"/>
          </a:pPr>
          <a:r>
            <a:rPr lang="en-US" sz="14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Make Actual Selling Price adjustments as necessary </a:t>
          </a:r>
          <a:r>
            <a:rPr kumimoji="0" lang="en-US" sz="1400" b="0" i="0" u="none" strike="noStrike" kern="0" cap="none" spc="0" normalizeH="0" baseline="0" noProof="0">
              <a:ln>
                <a:noFill/>
              </a:ln>
              <a:solidFill>
                <a:srgbClr val="000000"/>
              </a:solidFill>
              <a:effectLst/>
              <a:uLnTx/>
              <a:uFillTx/>
              <a:latin typeface="Calibri" panose="020F0502020204030204" pitchFamily="34" charset="0"/>
              <a:ea typeface="Times New Roman" panose="02020603050405020304" pitchFamily="18" charset="0"/>
              <a:cs typeface="Calibri" panose="020F0502020204030204" pitchFamily="34" charset="0"/>
            </a:rPr>
            <a:t>to ensure compliance</a:t>
          </a:r>
          <a:endParaRPr lang="en-US" sz="14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0"/>
            </a:spcAft>
            <a:buFont typeface="+mj-lt"/>
            <a:buAutoNum type="arabicPeriod"/>
          </a:pPr>
          <a:r>
            <a:rPr lang="en-US" sz="14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Verify the Totals in row 75</a:t>
          </a:r>
          <a:endParaRPr lang="en-US" sz="1400">
            <a:effectLst/>
            <a:latin typeface="Calibri" panose="020F0502020204030204" pitchFamily="34" charset="0"/>
            <a:ea typeface="Calibri" panose="020F0502020204030204" pitchFamily="34" charset="0"/>
            <a:cs typeface="Times New Roman" panose="02020603050405020304" pitchFamily="18" charset="0"/>
          </a:endParaRPr>
        </a:p>
        <a:p>
          <a:pPr marL="742950" marR="0" lvl="1" indent="-285750">
            <a:lnSpc>
              <a:spcPct val="107000"/>
            </a:lnSpc>
            <a:spcBef>
              <a:spcPts val="0"/>
            </a:spcBef>
            <a:spcAft>
              <a:spcPts val="0"/>
            </a:spcAft>
            <a:buFont typeface="+mj-lt"/>
            <a:buAutoNum type="alphaLcPeriod"/>
          </a:pPr>
          <a:r>
            <a:rPr lang="en-US" sz="14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NOTE: Your average food cost percentage should be close to the industry standard of 40%</a:t>
          </a:r>
          <a:endParaRPr lang="en-US" sz="1400">
            <a:effectLst/>
            <a:latin typeface="Calibri" panose="020F0502020204030204" pitchFamily="34" charset="0"/>
            <a:ea typeface="Calibri" panose="020F0502020204030204" pitchFamily="34" charset="0"/>
            <a:cs typeface="Times New Roman" panose="02020603050405020304" pitchFamily="18" charset="0"/>
          </a:endParaRPr>
        </a:p>
        <a:p>
          <a:pPr marL="742950" marR="0" lvl="1" indent="-285750">
            <a:lnSpc>
              <a:spcPct val="107000"/>
            </a:lnSpc>
            <a:spcBef>
              <a:spcPts val="0"/>
            </a:spcBef>
            <a:spcAft>
              <a:spcPts val="0"/>
            </a:spcAft>
            <a:buFont typeface="+mj-lt"/>
            <a:buAutoNum type="alphaLcPeriod"/>
          </a:pPr>
          <a:r>
            <a:rPr lang="en-US" sz="14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Remember that food cost percentages </a:t>
          </a:r>
          <a:r>
            <a:rPr lang="en-US" sz="1400" b="1">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above</a:t>
          </a:r>
          <a:r>
            <a:rPr lang="en-US" sz="14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the industry standard of 40% are in jeopardy of non-compliance with the requirements in USDA Memo SP20-2016</a:t>
          </a:r>
          <a:endParaRPr lang="en-US" sz="1400">
            <a:effectLst/>
            <a:latin typeface="Calibri" panose="020F0502020204030204" pitchFamily="34" charset="0"/>
            <a:ea typeface="Calibri" panose="020F0502020204030204" pitchFamily="34" charset="0"/>
            <a:cs typeface="Times New Roman" panose="02020603050405020304" pitchFamily="18" charset="0"/>
          </a:endParaRPr>
        </a:p>
        <a:p>
          <a:pPr marL="342900" marR="0" indent="-342900">
            <a:lnSpc>
              <a:spcPct val="107000"/>
            </a:lnSpc>
            <a:spcBef>
              <a:spcPts val="0"/>
            </a:spcBef>
            <a:spcAft>
              <a:spcPts val="0"/>
            </a:spcAft>
            <a:buFont typeface="+mj-lt"/>
            <a:buAutoNum type="arabicPeriod"/>
          </a:pPr>
          <a:r>
            <a:rPr lang="en-US" sz="1400" b="0" baseline="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rPr>
            <a:t>Column F indicates what you must charge Adults for the A la Carte and Catering items which includes sales tax. Adults must pay tax on all food purchases. Your Point of Sale (POS) System may have the capability of calculating tax on the total purchase.  Make sure you do not charge tax twice, once built into the items' sale price and again on the total adult purchase.       </a:t>
          </a:r>
          <a:endParaRPr lang="en-US" sz="1400" b="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endParaRPr>
        </a:p>
        <a:p>
          <a:pPr marL="0" marR="0" lvl="0" indent="0" defTabSz="914400" eaLnBrk="1" fontAlgn="auto" latinLnBrk="0" hangingPunct="1">
            <a:lnSpc>
              <a:spcPct val="107000"/>
            </a:lnSpc>
            <a:spcBef>
              <a:spcPts val="0"/>
            </a:spcBef>
            <a:spcAft>
              <a:spcPts val="0"/>
            </a:spcAft>
            <a:buClrTx/>
            <a:buSzTx/>
            <a:buFontTx/>
            <a:buNone/>
            <a:tabLst/>
            <a:defRPr/>
          </a:pPr>
          <a:r>
            <a:rPr lang="en-US" sz="1400" b="1">
              <a:effectLst/>
              <a:latin typeface="Calibri" panose="020F0502020204030204" pitchFamily="34" charset="0"/>
              <a:ea typeface="Calibri" panose="020F0502020204030204" pitchFamily="34" charset="0"/>
              <a:cs typeface="Times New Roman" panose="02020603050405020304" pitchFamily="18" charset="0"/>
            </a:rPr>
            <a:t> </a:t>
          </a:r>
        </a:p>
        <a:p>
          <a:pPr marL="0" marR="0" lvl="0" indent="0" defTabSz="914400" eaLnBrk="1" fontAlgn="auto" latinLnBrk="0" hangingPunct="1">
            <a:lnSpc>
              <a:spcPct val="107000"/>
            </a:lnSpc>
            <a:spcBef>
              <a:spcPts val="0"/>
            </a:spcBef>
            <a:spcAft>
              <a:spcPts val="0"/>
            </a:spcAft>
            <a:buClrTx/>
            <a:buSzTx/>
            <a:buFontTx/>
            <a:buNone/>
            <a:tabLst/>
            <a:defRPr/>
          </a:pPr>
          <a:r>
            <a:rPr lang="en-US" sz="1400" b="1">
              <a:effectLst/>
              <a:latin typeface="Calibri" panose="020F0502020204030204" pitchFamily="34" charset="0"/>
              <a:ea typeface="Calibri" panose="020F0502020204030204" pitchFamily="34" charset="0"/>
              <a:cs typeface="Times New Roman" panose="02020603050405020304" pitchFamily="18" charset="0"/>
            </a:rPr>
            <a:t>Nonprogram Revenue Ratio Calculation</a:t>
          </a:r>
          <a:r>
            <a:rPr lang="en-US" sz="1400" b="1" baseline="0">
              <a:effectLst/>
              <a:latin typeface="Calibri" panose="020F0502020204030204" pitchFamily="34" charset="0"/>
              <a:ea typeface="Calibri" panose="020F0502020204030204" pitchFamily="34" charset="0"/>
              <a:cs typeface="Times New Roman" panose="02020603050405020304" pitchFamily="18" charset="0"/>
            </a:rPr>
            <a:t> </a:t>
          </a:r>
          <a:r>
            <a:rPr kumimoji="0" lang="en-US" sz="1400" b="1"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Completion Instructions:</a:t>
          </a:r>
          <a:endPar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285750" marR="0" lvl="0" indent="-285750" defTabSz="914400" eaLnBrk="1" fontAlgn="auto" latinLnBrk="0" hangingPunct="1">
            <a:lnSpc>
              <a:spcPct val="107000"/>
            </a:lnSpc>
            <a:spcBef>
              <a:spcPts val="0"/>
            </a:spcBef>
            <a:spcAft>
              <a:spcPts val="0"/>
            </a:spcAft>
            <a:buClrTx/>
            <a:buSzTx/>
            <a:buFont typeface="Arial" panose="020B0604020202020204" pitchFamily="34" charset="0"/>
            <a:buChar char="•"/>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Go to the “Nonprogram Revenue Ratio Calculation” area of the “A la Carte &amp; Catering Pricing” tab in the current version’s worksheet</a:t>
          </a:r>
        </a:p>
        <a:p>
          <a:pPr marL="342900" marR="0" lvl="0" indent="-342900" defTabSz="914400" eaLnBrk="1" fontAlgn="auto" latinLnBrk="0" hangingPunct="1">
            <a:lnSpc>
              <a:spcPct val="107000"/>
            </a:lnSpc>
            <a:spcBef>
              <a:spcPts val="0"/>
            </a:spcBef>
            <a:spcAft>
              <a:spcPts val="0"/>
            </a:spcAft>
            <a:buClrTx/>
            <a:buSzTx/>
            <a:buFont typeface="Symbol" panose="05050102010706020507" pitchFamily="18" charset="2"/>
            <a:buChar char=""/>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Enter the total of all Nonprogram Food Revenue from the previous school year in Cell H15</a:t>
          </a:r>
        </a:p>
        <a:p>
          <a:pPr marL="742950" marR="0" lvl="1" indent="-285750" defTabSz="914400" eaLnBrk="1" fontAlgn="auto" latinLnBrk="0" hangingPunct="1">
            <a:lnSpc>
              <a:spcPct val="107000"/>
            </a:lnSpc>
            <a:spcBef>
              <a:spcPts val="0"/>
            </a:spcBef>
            <a:spcAft>
              <a:spcPts val="0"/>
            </a:spcAft>
            <a:buClrTx/>
            <a:buSzTx/>
            <a:buFont typeface="Courier New" panose="02070309020205020404" pitchFamily="49" charset="0"/>
            <a:buChar char="o"/>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NOTE: This includes all a la carte sales to students, adult sales, catering, vending, concessions, or any other sales outside of a reimbursable meal</a:t>
          </a:r>
        </a:p>
        <a:p>
          <a:pPr marL="742950" marR="0" lvl="1" indent="-285750" defTabSz="914400" eaLnBrk="1" fontAlgn="auto" latinLnBrk="0" hangingPunct="1">
            <a:lnSpc>
              <a:spcPct val="107000"/>
            </a:lnSpc>
            <a:spcBef>
              <a:spcPts val="0"/>
            </a:spcBef>
            <a:spcAft>
              <a:spcPts val="0"/>
            </a:spcAft>
            <a:buClrTx/>
            <a:buSzTx/>
            <a:buFont typeface="Courier New" panose="02070309020205020404" pitchFamily="49" charset="0"/>
            <a:buChar char="o"/>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This information can be obtained from the revenue section of the FID School Meals Report or general ledger</a:t>
          </a:r>
        </a:p>
        <a:p>
          <a:pPr marL="1143000" marR="0" lvl="2" indent="-228600" defTabSz="914400" eaLnBrk="1" fontAlgn="auto" latinLnBrk="0" hangingPunct="1">
            <a:lnSpc>
              <a:spcPct val="107000"/>
            </a:lnSpc>
            <a:spcBef>
              <a:spcPts val="0"/>
            </a:spcBef>
            <a:spcAft>
              <a:spcPts val="0"/>
            </a:spcAft>
            <a:buClrTx/>
            <a:buSzTx/>
            <a:buFont typeface="Wingdings" panose="05000000000000000000" pitchFamily="2" charset="2"/>
            <a:buChar char=""/>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Local, Patron/Adult (162), Ala Carte (164), Catering (165) and Other (169)</a:t>
          </a:r>
        </a:p>
        <a:p>
          <a:pPr marL="742950" marR="0" lvl="1" indent="-285750" defTabSz="914400" eaLnBrk="1" fontAlgn="auto" latinLnBrk="0" hangingPunct="1">
            <a:lnSpc>
              <a:spcPct val="107000"/>
            </a:lnSpc>
            <a:spcBef>
              <a:spcPts val="0"/>
            </a:spcBef>
            <a:spcAft>
              <a:spcPts val="0"/>
            </a:spcAft>
            <a:buClrTx/>
            <a:buSzTx/>
            <a:buFont typeface="Courier New" panose="02070309020205020404" pitchFamily="49" charset="0"/>
            <a:buChar char="o"/>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Or for private schools the information can be obtained from your CNP-YER Report under “All Other Revenue (Adult Meals, Ala Carte, Catering)”</a:t>
          </a:r>
        </a:p>
        <a:p>
          <a:pPr marL="342900" marR="0" lvl="0" indent="-342900" defTabSz="914400" eaLnBrk="1" fontAlgn="auto" latinLnBrk="0" hangingPunct="1">
            <a:lnSpc>
              <a:spcPct val="107000"/>
            </a:lnSpc>
            <a:spcBef>
              <a:spcPts val="0"/>
            </a:spcBef>
            <a:spcAft>
              <a:spcPts val="0"/>
            </a:spcAft>
            <a:buClrTx/>
            <a:buSzTx/>
            <a:buFont typeface="Symbol" panose="05050102010706020507" pitchFamily="18" charset="2"/>
            <a:buChar char=""/>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Determining your Nonprogram Food Cost</a:t>
          </a:r>
        </a:p>
        <a:p>
          <a:pPr marL="742950" marR="0" lvl="1" indent="-285750" defTabSz="914400" eaLnBrk="1" fontAlgn="auto" latinLnBrk="0" hangingPunct="1">
            <a:lnSpc>
              <a:spcPct val="107000"/>
            </a:lnSpc>
            <a:spcBef>
              <a:spcPts val="0"/>
            </a:spcBef>
            <a:spcAft>
              <a:spcPts val="0"/>
            </a:spcAft>
            <a:buClrTx/>
            <a:buSzTx/>
            <a:buFont typeface="Courier New" panose="02070309020205020404" pitchFamily="49" charset="0"/>
            <a:buChar char="o"/>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Your SFA's average food cost percentage calculated from the A la Carte &amp; Catering Pricing Tab in cell E75 carries into cell J14</a:t>
          </a:r>
        </a:p>
        <a:p>
          <a:pPr marL="742950" marR="0" lvl="1" indent="-285750" defTabSz="914400" eaLnBrk="1" fontAlgn="auto" latinLnBrk="0" hangingPunct="1">
            <a:lnSpc>
              <a:spcPct val="107000"/>
            </a:lnSpc>
            <a:spcBef>
              <a:spcPts val="0"/>
            </a:spcBef>
            <a:spcAft>
              <a:spcPts val="0"/>
            </a:spcAft>
            <a:buClrTx/>
            <a:buSzTx/>
            <a:buFont typeface="Courier New" panose="02070309020205020404" pitchFamily="49" charset="0"/>
            <a:buChar char="o"/>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The percentage in cell J14 is multiplied by the Nonprogram Revenue amount entered in cell H15 to automatically calculate your Nonprogram Food Cost amount in cell J15</a:t>
          </a:r>
        </a:p>
        <a:p>
          <a:pPr marL="342900" marR="0" lvl="0" indent="-342900" defTabSz="914400" eaLnBrk="1" fontAlgn="auto" latinLnBrk="0" hangingPunct="1">
            <a:lnSpc>
              <a:spcPct val="107000"/>
            </a:lnSpc>
            <a:spcBef>
              <a:spcPts val="0"/>
            </a:spcBef>
            <a:spcAft>
              <a:spcPts val="0"/>
            </a:spcAft>
            <a:buClrTx/>
            <a:buSzTx/>
            <a:buFont typeface="Symbol" panose="05050102010706020507" pitchFamily="18" charset="2"/>
            <a:buChar char=""/>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Enter the Total Revenue amount from the previous school year in cell H16</a:t>
          </a:r>
        </a:p>
        <a:p>
          <a:pPr marL="742950" marR="0" lvl="1" indent="-285750" defTabSz="914400" eaLnBrk="1" fontAlgn="auto" latinLnBrk="0" hangingPunct="1">
            <a:lnSpc>
              <a:spcPct val="107000"/>
            </a:lnSpc>
            <a:spcBef>
              <a:spcPts val="0"/>
            </a:spcBef>
            <a:spcAft>
              <a:spcPts val="0"/>
            </a:spcAft>
            <a:buClrTx/>
            <a:buSzTx/>
            <a:buFont typeface="Courier New" panose="02070309020205020404" pitchFamily="49" charset="0"/>
            <a:buChar char="o"/>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This amount can be obtained from the FID School Meals Report labeled as “Total School Meals Revenue” or from the general ledger</a:t>
          </a:r>
        </a:p>
        <a:p>
          <a:pPr marL="742950" marR="0" lvl="1" indent="-285750" defTabSz="914400" eaLnBrk="1" fontAlgn="auto" latinLnBrk="0" hangingPunct="1">
            <a:lnSpc>
              <a:spcPct val="107000"/>
            </a:lnSpc>
            <a:spcBef>
              <a:spcPts val="0"/>
            </a:spcBef>
            <a:spcAft>
              <a:spcPts val="0"/>
            </a:spcAft>
            <a:buClrTx/>
            <a:buSzTx/>
            <a:buFont typeface="Courier New" panose="02070309020205020404" pitchFamily="49" charset="0"/>
            <a:buChar char="o"/>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Or for private schools, the information can be obtained from your CNP-YER Report labeled as “Total Revenue”</a:t>
          </a:r>
        </a:p>
        <a:p>
          <a:pPr marL="742950" marR="0" lvl="1" indent="-285750" defTabSz="914400" eaLnBrk="1" fontAlgn="auto" latinLnBrk="0" hangingPunct="1">
            <a:lnSpc>
              <a:spcPct val="107000"/>
            </a:lnSpc>
            <a:spcBef>
              <a:spcPts val="0"/>
            </a:spcBef>
            <a:spcAft>
              <a:spcPts val="0"/>
            </a:spcAft>
            <a:buClrTx/>
            <a:buSzTx/>
            <a:buFont typeface="Courier New" panose="02070309020205020404" pitchFamily="49" charset="0"/>
            <a:buChar char="o"/>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Once the Total Revenue is entered the Revenue Ratio is automatically calculated in cell H18</a:t>
          </a:r>
        </a:p>
        <a:p>
          <a:pPr marL="342900" marR="0" lvl="0" indent="-342900" defTabSz="914400" eaLnBrk="1" fontAlgn="auto" latinLnBrk="0" hangingPunct="1">
            <a:lnSpc>
              <a:spcPct val="107000"/>
            </a:lnSpc>
            <a:spcBef>
              <a:spcPts val="0"/>
            </a:spcBef>
            <a:spcAft>
              <a:spcPts val="0"/>
            </a:spcAft>
            <a:buClrTx/>
            <a:buSzTx/>
            <a:buFont typeface="Symbol" panose="05050102010706020507" pitchFamily="18" charset="2"/>
            <a:buChar char=""/>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Enter the Total Food Cost amount in cell J16</a:t>
          </a:r>
        </a:p>
        <a:p>
          <a:pPr marL="742950" marR="0" lvl="1" indent="-285750" defTabSz="914400" eaLnBrk="1" fontAlgn="auto" latinLnBrk="0" hangingPunct="1">
            <a:lnSpc>
              <a:spcPct val="107000"/>
            </a:lnSpc>
            <a:spcBef>
              <a:spcPts val="0"/>
            </a:spcBef>
            <a:spcAft>
              <a:spcPts val="0"/>
            </a:spcAft>
            <a:buClrTx/>
            <a:buSzTx/>
            <a:buFont typeface="Courier New" panose="02070309020205020404" pitchFamily="49" charset="0"/>
            <a:buChar char="o"/>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This amount can be obtained from the FID School Meals Report labeled as “Food Costs” from the Total column on the far right, or from the general ledger</a:t>
          </a:r>
        </a:p>
        <a:p>
          <a:pPr marL="742950" marR="0" lvl="1" indent="-285750" defTabSz="914400" eaLnBrk="1" fontAlgn="auto" latinLnBrk="0" hangingPunct="1">
            <a:lnSpc>
              <a:spcPct val="107000"/>
            </a:lnSpc>
            <a:spcBef>
              <a:spcPts val="0"/>
            </a:spcBef>
            <a:spcAft>
              <a:spcPts val="0"/>
            </a:spcAft>
            <a:buClrTx/>
            <a:buSzTx/>
            <a:buFont typeface="Courier New" panose="02070309020205020404" pitchFamily="49" charset="0"/>
            <a:buChar char="o"/>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Or for private schools, the amount can be obtained from your CNP-YER Report labeled as “Food Cost”</a:t>
          </a:r>
        </a:p>
        <a:p>
          <a:pPr marL="742950" marR="0" lvl="1" indent="-285750" defTabSz="914400" eaLnBrk="1" fontAlgn="auto" latinLnBrk="0" hangingPunct="1">
            <a:lnSpc>
              <a:spcPct val="107000"/>
            </a:lnSpc>
            <a:spcBef>
              <a:spcPts val="0"/>
            </a:spcBef>
            <a:spcAft>
              <a:spcPts val="0"/>
            </a:spcAft>
            <a:buClrTx/>
            <a:buSzTx/>
            <a:buFont typeface="Courier New" panose="02070309020205020404" pitchFamily="49" charset="0"/>
            <a:buChar char="o"/>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Once the Total Food Cost is entered in cell J16 the Food Cost Ratio is automatically calculated in cell J18</a:t>
          </a:r>
        </a:p>
        <a:p>
          <a:pPr marL="342900" marR="0" lvl="0" indent="-342900" defTabSz="914400" eaLnBrk="1" fontAlgn="auto" latinLnBrk="0" hangingPunct="1">
            <a:lnSpc>
              <a:spcPct val="107000"/>
            </a:lnSpc>
            <a:spcBef>
              <a:spcPts val="0"/>
            </a:spcBef>
            <a:spcAft>
              <a:spcPts val="0"/>
            </a:spcAft>
            <a:buClrTx/>
            <a:buSzTx/>
            <a:buFont typeface="Symbol" panose="05050102010706020507" pitchFamily="18" charset="2"/>
            <a:buChar char=""/>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Compare the Revenue Ratio in cell H18 to the Food Cost Ratio in cell J18</a:t>
          </a:r>
        </a:p>
        <a:p>
          <a:pPr marL="742950" marR="0" lvl="1" indent="-285750" defTabSz="914400" eaLnBrk="1" fontAlgn="auto" latinLnBrk="0" hangingPunct="1">
            <a:lnSpc>
              <a:spcPct val="107000"/>
            </a:lnSpc>
            <a:spcBef>
              <a:spcPts val="0"/>
            </a:spcBef>
            <a:spcAft>
              <a:spcPts val="0"/>
            </a:spcAft>
            <a:buClrTx/>
            <a:buSzTx/>
            <a:buFont typeface="Courier New" panose="02070309020205020404" pitchFamily="49" charset="0"/>
            <a:buChar char="o"/>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Your revenue ratio must be equal to or greater than the food cost ratio in order to be in compliance with the requirements found in </a:t>
          </a:r>
          <a:r>
            <a:rPr kumimoji="0" lang="en-US" sz="14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USDA Memo SP 20-2016</a:t>
          </a:r>
          <a:endParaRPr kumimoji="0" lang="en-US" sz="14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742950" marR="0" lvl="1" indent="-285750" defTabSz="914400" eaLnBrk="1" fontAlgn="auto" latinLnBrk="0" hangingPunct="1">
            <a:lnSpc>
              <a:spcPct val="107000"/>
            </a:lnSpc>
            <a:spcBef>
              <a:spcPts val="0"/>
            </a:spcBef>
            <a:spcAft>
              <a:spcPts val="0"/>
            </a:spcAft>
            <a:buClrTx/>
            <a:buSzTx/>
            <a:buFont typeface="Courier New" panose="02070309020205020404" pitchFamily="49" charset="0"/>
            <a:buChar char="o"/>
            <a:tabLst/>
            <a:defRPr/>
          </a:pPr>
          <a:r>
            <a:rPr kumimoji="0" lang="en-US" sz="14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Cell HIJK20 will indicate whether your Revenue Ratio is either "Yes: Revenue Ratio is Acceptable" in green or "No: Revenue Ratio is too low" in red</a:t>
          </a:r>
        </a:p>
        <a:p>
          <a:pPr marL="0" marR="0" lvl="0" indent="0" defTabSz="914400" eaLnBrk="1" fontAlgn="auto" latinLnBrk="0" hangingPunct="1">
            <a:lnSpc>
              <a:spcPct val="107000"/>
            </a:lnSpc>
            <a:spcBef>
              <a:spcPts val="0"/>
            </a:spcBef>
            <a:spcAft>
              <a:spcPts val="0"/>
            </a:spcAft>
            <a:buClrTx/>
            <a:buSzTx/>
            <a:buFontTx/>
            <a:buNone/>
            <a:tabLst/>
            <a:defRPr/>
          </a:pPr>
          <a:r>
            <a:rPr kumimoji="0" lang="en-US" sz="1400" b="1" i="0" u="none" strike="noStrike" kern="0" cap="none" spc="0" normalizeH="0" baseline="0" noProof="0">
              <a:ln>
                <a:noFill/>
              </a:ln>
              <a:solidFill>
                <a:srgbClr val="000000"/>
              </a:solidFill>
              <a:effectLst/>
              <a:uLnTx/>
              <a:uFillTx/>
              <a:latin typeface="Calibri" panose="020F0502020204030204" pitchFamily="34" charset="0"/>
              <a:ea typeface="Times New Roman" panose="02020603050405020304" pitchFamily="18" charset="0"/>
              <a:cs typeface="Calibri" panose="020F0502020204030204" pitchFamily="34" charset="0"/>
            </a:rPr>
            <a:t> </a:t>
          </a:r>
          <a:endPar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0" marR="0" lvl="0" indent="0" defTabSz="914400" eaLnBrk="1" fontAlgn="auto" latinLnBrk="0" hangingPunct="1">
            <a:lnSpc>
              <a:spcPct val="107000"/>
            </a:lnSpc>
            <a:spcBef>
              <a:spcPts val="0"/>
            </a:spcBef>
            <a:spcAft>
              <a:spcPts val="0"/>
            </a:spcAft>
            <a:buClrTx/>
            <a:buSzTx/>
            <a:buFontTx/>
            <a:buNone/>
            <a:tabLst/>
            <a:defRPr/>
          </a:pPr>
          <a:r>
            <a:rPr kumimoji="0" lang="en-US" sz="1400" b="1" i="0" u="none" strike="noStrike" kern="0" cap="none" spc="0" normalizeH="0" baseline="0" noProof="0">
              <a:ln>
                <a:noFill/>
              </a:ln>
              <a:solidFill>
                <a:srgbClr val="000000"/>
              </a:solidFill>
              <a:effectLst/>
              <a:uLnTx/>
              <a:uFillTx/>
              <a:latin typeface="Calibri" panose="020F0502020204030204" pitchFamily="34" charset="0"/>
              <a:ea typeface="Times New Roman" panose="02020603050405020304" pitchFamily="18" charset="0"/>
              <a:cs typeface="Calibri" panose="020F0502020204030204" pitchFamily="34" charset="0"/>
            </a:rPr>
            <a:t>What to do if your Revenue Ratio is lower than your Food Cost Ratio:</a:t>
          </a:r>
          <a:endPar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7000"/>
            </a:lnSpc>
            <a:spcBef>
              <a:spcPts val="0"/>
            </a:spcBef>
            <a:spcAft>
              <a:spcPts val="0"/>
            </a:spcAft>
            <a:buClrTx/>
            <a:buSzTx/>
            <a:buFont typeface="Symbol" panose="05050102010706020507" pitchFamily="18" charset="2"/>
            <a:buChar char=""/>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Ensure all Nonprogram Revenue flows to the NSFSA as required and that Nonprogram Foods are not offered free of charge</a:t>
          </a:r>
        </a:p>
        <a:p>
          <a:pPr marL="342900" marR="0" lvl="0" indent="-342900" defTabSz="914400" eaLnBrk="1" fontAlgn="auto" latinLnBrk="0" hangingPunct="1">
            <a:lnSpc>
              <a:spcPct val="107000"/>
            </a:lnSpc>
            <a:spcBef>
              <a:spcPts val="0"/>
            </a:spcBef>
            <a:spcAft>
              <a:spcPts val="0"/>
            </a:spcAft>
            <a:buClrTx/>
            <a:buSzTx/>
            <a:buFont typeface="Symbol" panose="05050102010706020507" pitchFamily="18" charset="2"/>
            <a:buChar char=""/>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Ensure all Nonprogram Revenues are tracked and reported separately by category as required on the detailed general ledger and FID School Meals Report or CNP-YER</a:t>
          </a:r>
        </a:p>
        <a:p>
          <a:pPr marL="342900" marR="0" lvl="0" indent="-342900" defTabSz="914400" eaLnBrk="1" fontAlgn="auto" latinLnBrk="0" hangingPunct="1">
            <a:lnSpc>
              <a:spcPct val="107000"/>
            </a:lnSpc>
            <a:spcBef>
              <a:spcPts val="0"/>
            </a:spcBef>
            <a:spcAft>
              <a:spcPts val="0"/>
            </a:spcAft>
            <a:buClrTx/>
            <a:buSzTx/>
            <a:buFont typeface="Symbol" panose="05050102010706020507" pitchFamily="18" charset="2"/>
            <a:buChar char=""/>
            <a:tabLst/>
            <a:defRPr/>
          </a:pPr>
          <a:r>
            <a:rPr kumimoji="0" lang="en-US" sz="1400" b="0" i="0" u="none" strike="noStrike" kern="0" cap="none" spc="0" normalizeH="0" baseline="0" noProof="0">
              <a:ln>
                <a:noFill/>
              </a:ln>
              <a:solidFill>
                <a:srgbClr val="000000"/>
              </a:solidFill>
              <a:effectLst/>
              <a:uLnTx/>
              <a:uFillTx/>
              <a:latin typeface="Calibri" panose="020F0502020204030204" pitchFamily="34" charset="0"/>
              <a:ea typeface="Times New Roman" panose="02020603050405020304" pitchFamily="18" charset="0"/>
              <a:cs typeface="Calibri" panose="020F0502020204030204" pitchFamily="34" charset="0"/>
            </a:rPr>
            <a:t>If all categories of Nonprogram Revenue are categorized properly and flowing to the NSFSA in full check a la carte and catering pricing in the “A la Carte &amp; Catering Pricing” Tab</a:t>
          </a:r>
          <a:endPar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742950" marR="0" lvl="1" indent="-285750" defTabSz="914400" eaLnBrk="1" fontAlgn="auto" latinLnBrk="0" hangingPunct="1">
            <a:lnSpc>
              <a:spcPct val="107000"/>
            </a:lnSpc>
            <a:spcBef>
              <a:spcPts val="0"/>
            </a:spcBef>
            <a:spcAft>
              <a:spcPts val="0"/>
            </a:spcAft>
            <a:buClrTx/>
            <a:buSzTx/>
            <a:buFont typeface="Courier New" panose="02070309020205020404" pitchFamily="49" charset="0"/>
            <a:buChar char="o"/>
            <a:tabLst/>
            <a:defRPr/>
          </a:pPr>
          <a:r>
            <a:rPr kumimoji="0" lang="en-US" sz="1400" b="0" i="0" u="none" strike="noStrike" kern="0" cap="none" spc="0" normalizeH="0" baseline="0" noProof="0">
              <a:ln>
                <a:noFill/>
              </a:ln>
              <a:solidFill>
                <a:srgbClr val="000000"/>
              </a:solidFill>
              <a:effectLst/>
              <a:uLnTx/>
              <a:uFillTx/>
              <a:latin typeface="Calibri" panose="020F0502020204030204" pitchFamily="34" charset="0"/>
              <a:ea typeface="Times New Roman" panose="02020603050405020304" pitchFamily="18" charset="0"/>
              <a:cs typeface="Calibri" panose="020F0502020204030204" pitchFamily="34" charset="0"/>
            </a:rPr>
            <a:t>NOTE: Your average food cost percentage should be close to the industry standard of 40%</a:t>
          </a:r>
          <a:endPar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742950" marR="0" lvl="1" indent="-285750" defTabSz="914400" eaLnBrk="1" fontAlgn="auto" latinLnBrk="0" hangingPunct="1">
            <a:lnSpc>
              <a:spcPct val="107000"/>
            </a:lnSpc>
            <a:spcBef>
              <a:spcPts val="0"/>
            </a:spcBef>
            <a:spcAft>
              <a:spcPts val="0"/>
            </a:spcAft>
            <a:buClrTx/>
            <a:buSzTx/>
            <a:buFont typeface="Courier New" panose="02070309020205020404" pitchFamily="49" charset="0"/>
            <a:buChar char="o"/>
            <a:tabLst/>
            <a:defRPr/>
          </a:pPr>
          <a:r>
            <a:rPr kumimoji="0" lang="en-US" sz="1400" b="0" i="0" u="none" strike="noStrike" kern="0" cap="none" spc="0" normalizeH="0" baseline="0" noProof="0">
              <a:ln>
                <a:noFill/>
              </a:ln>
              <a:solidFill>
                <a:srgbClr val="000000"/>
              </a:solidFill>
              <a:effectLst/>
              <a:uLnTx/>
              <a:uFillTx/>
              <a:latin typeface="Calibri" panose="020F0502020204030204" pitchFamily="34" charset="0"/>
              <a:ea typeface="Times New Roman" panose="02020603050405020304" pitchFamily="18" charset="0"/>
              <a:cs typeface="Calibri" panose="020F0502020204030204" pitchFamily="34" charset="0"/>
            </a:rPr>
            <a:t>Remember that food cost percentages above the industry standard of 40% are in jeopardy of non-compliance with the requirements in </a:t>
          </a:r>
          <a:r>
            <a:rPr kumimoji="0" lang="en-US" sz="1400" b="0" i="0" u="none" strike="noStrike" kern="0" cap="none" spc="0" normalizeH="0" baseline="0" noProof="0">
              <a:ln>
                <a:noFill/>
              </a:ln>
              <a:solidFill>
                <a:srgbClr val="000000"/>
              </a:solidFill>
              <a:effectLst/>
              <a:uLnTx/>
              <a:uFillTx/>
              <a:latin typeface="Calibri" panose="020F0502020204030204" pitchFamily="34" charset="0"/>
              <a:ea typeface="Times New Roman" panose="02020603050405020304" pitchFamily="18" charset="0"/>
              <a:cs typeface="Calibri" panose="020F0502020204030204" pitchFamily="34" charset="0"/>
              <a:hlinkClick xmlns:r="http://schemas.openxmlformats.org/officeDocument/2006/relationships" r:id="">
                <a:extLst>
                  <a:ext uri="{A12FA001-AC4F-418D-AE19-62706E023703}">
                    <ahyp:hlinkClr xmlns:ahyp="http://schemas.microsoft.com/office/drawing/2018/hyperlinkcolor" val="tx"/>
                  </a:ext>
                </a:extLst>
              </a:hlinkClick>
            </a:rPr>
            <a:t>USDA Memo SP20-2016</a:t>
          </a:r>
          <a:endPar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742950" marR="0" lvl="1" indent="-285750" defTabSz="914400" eaLnBrk="1" fontAlgn="auto" latinLnBrk="0" hangingPunct="1">
            <a:lnSpc>
              <a:spcPct val="107000"/>
            </a:lnSpc>
            <a:spcBef>
              <a:spcPts val="0"/>
            </a:spcBef>
            <a:spcAft>
              <a:spcPts val="0"/>
            </a:spcAft>
            <a:buClrTx/>
            <a:buSzTx/>
            <a:buFont typeface="Courier New" panose="02070309020205020404" pitchFamily="49" charset="0"/>
            <a:buChar char="o"/>
            <a:tabLst/>
            <a:defRPr/>
          </a:pPr>
          <a:r>
            <a:rPr kumimoji="0" lang="en-US" sz="1400" b="0" i="0" u="none" strike="noStrike" kern="0" cap="none" spc="0" normalizeH="0" baseline="0" noProof="0">
              <a:ln>
                <a:noFill/>
              </a:ln>
              <a:solidFill>
                <a:srgbClr val="000000"/>
              </a:solidFill>
              <a:effectLst/>
              <a:uLnTx/>
              <a:uFillTx/>
              <a:latin typeface="Calibri" panose="020F0502020204030204" pitchFamily="34" charset="0"/>
              <a:ea typeface="Times New Roman" panose="02020603050405020304" pitchFamily="18" charset="0"/>
              <a:cs typeface="Calibri" panose="020F0502020204030204" pitchFamily="34" charset="0"/>
            </a:rPr>
            <a:t>Adjust/Raise a la carte and catering pricing as necessary in the “A la Carte &amp; Catering Pricing” Tab to achieve around an average overall food cost of 40%</a:t>
          </a:r>
          <a:endPar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1143000" marR="0" lvl="2" indent="-228600" defTabSz="914400" eaLnBrk="1" fontAlgn="auto" latinLnBrk="0" hangingPunct="1">
            <a:lnSpc>
              <a:spcPct val="107000"/>
            </a:lnSpc>
            <a:spcBef>
              <a:spcPts val="0"/>
            </a:spcBef>
            <a:spcAft>
              <a:spcPts val="0"/>
            </a:spcAft>
            <a:buClrTx/>
            <a:buSzTx/>
            <a:buFont typeface="Wingdings" panose="05000000000000000000" pitchFamily="2" charset="2"/>
            <a:buChar char=""/>
            <a:tabLst/>
            <a:defRPr/>
          </a:pPr>
          <a:r>
            <a:rPr kumimoji="0" lang="en-US" sz="1400" b="0" i="0" u="none" strike="noStrike" kern="0" cap="none" spc="0" normalizeH="0" baseline="0" noProof="0">
              <a:ln>
                <a:noFill/>
              </a:ln>
              <a:solidFill>
                <a:srgbClr val="000000"/>
              </a:solidFill>
              <a:effectLst/>
              <a:uLnTx/>
              <a:uFillTx/>
              <a:latin typeface="Calibri" panose="020F0502020204030204" pitchFamily="34" charset="0"/>
              <a:ea typeface="Times New Roman" panose="02020603050405020304" pitchFamily="18" charset="0"/>
              <a:cs typeface="Calibri" panose="020F0502020204030204" pitchFamily="34" charset="0"/>
            </a:rPr>
            <a:t>This can be checked in cell E75</a:t>
          </a:r>
          <a:endPar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7000"/>
            </a:lnSpc>
            <a:spcBef>
              <a:spcPts val="0"/>
            </a:spcBef>
            <a:spcAft>
              <a:spcPts val="0"/>
            </a:spcAft>
            <a:buClrTx/>
            <a:buSzTx/>
            <a:buFont typeface="Symbol" panose="05050102010706020507" pitchFamily="18" charset="2"/>
            <a:buChar char=""/>
            <a:tabLst/>
            <a:defRPr/>
          </a:pPr>
          <a:r>
            <a:rPr kumimoji="0" lang="en-US" sz="1400" b="0" i="0" u="none" strike="noStrike" kern="0" cap="none" spc="0" normalizeH="0" baseline="0" noProof="0">
              <a:ln>
                <a:noFill/>
              </a:ln>
              <a:solidFill>
                <a:srgbClr val="000000"/>
              </a:solidFill>
              <a:effectLst/>
              <a:uLnTx/>
              <a:uFillTx/>
              <a:latin typeface="Calibri" panose="020F0502020204030204" pitchFamily="34" charset="0"/>
              <a:ea typeface="Times New Roman" panose="02020603050405020304" pitchFamily="18" charset="0"/>
              <a:cs typeface="Calibri" panose="020F0502020204030204" pitchFamily="34" charset="0"/>
            </a:rPr>
            <a:t>Once prices are raised you can recalculate your Revenue Ratio </a:t>
          </a:r>
          <a:endPar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400" b="1">
              <a:effectLst/>
              <a:latin typeface="Calibri" panose="020F0502020204030204" pitchFamily="34" charset="0"/>
              <a:ea typeface="Calibri" panose="020F0502020204030204" pitchFamily="34" charset="0"/>
              <a:cs typeface="Times New Roman" panose="02020603050405020304" pitchFamily="18" charset="0"/>
            </a:rPr>
            <a:t>                                                                                                                                                                                                                                                                                  </a:t>
          </a:r>
        </a:p>
        <a:p>
          <a:pPr marL="0" marR="0">
            <a:lnSpc>
              <a:spcPct val="107000"/>
            </a:lnSpc>
            <a:spcBef>
              <a:spcPts val="0"/>
            </a:spcBef>
            <a:spcAft>
              <a:spcPts val="0"/>
            </a:spcAft>
          </a:pPr>
          <a:r>
            <a:rPr lang="en-US" sz="1400" b="1">
              <a:effectLst/>
              <a:latin typeface="Calibri" panose="020F0502020204030204" pitchFamily="34" charset="0"/>
              <a:ea typeface="Calibri" panose="020F0502020204030204" pitchFamily="34" charset="0"/>
              <a:cs typeface="Times New Roman" panose="02020603050405020304" pitchFamily="18" charset="0"/>
            </a:rPr>
            <a:t>Once your A la Carte and Catering Prices are updated:</a:t>
          </a:r>
          <a:endParaRPr lang="en-US" sz="14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0"/>
            </a:spcAft>
            <a:buFont typeface="Courier New" panose="02070309020205020404" pitchFamily="49" charset="0"/>
            <a:buChar char="o"/>
          </a:pPr>
          <a:r>
            <a:rPr lang="en-US" sz="1400">
              <a:effectLst/>
              <a:latin typeface="Calibri" panose="020F0502020204030204" pitchFamily="34" charset="0"/>
              <a:ea typeface="Calibri" panose="020F0502020204030204" pitchFamily="34" charset="0"/>
              <a:cs typeface="Times New Roman" panose="02020603050405020304" pitchFamily="18" charset="0"/>
            </a:rPr>
            <a:t>Save the A la Carte and Catering Pricing Worksheet and all supporting documentation</a:t>
          </a:r>
        </a:p>
        <a:p>
          <a:pPr marL="742950" marR="0" lvl="1" indent="-285750">
            <a:lnSpc>
              <a:spcPct val="107000"/>
            </a:lnSpc>
            <a:spcBef>
              <a:spcPts val="0"/>
            </a:spcBef>
            <a:spcAft>
              <a:spcPts val="0"/>
            </a:spcAft>
            <a:buFont typeface="Courier New" panose="02070309020205020404" pitchFamily="49" charset="0"/>
            <a:buChar char="o"/>
          </a:pPr>
          <a:r>
            <a:rPr lang="en-US" sz="1400">
              <a:effectLst/>
              <a:latin typeface="Calibri" panose="020F0502020204030204" pitchFamily="34" charset="0"/>
              <a:ea typeface="Calibri" panose="020F0502020204030204" pitchFamily="34" charset="0"/>
              <a:cs typeface="Times New Roman" panose="02020603050405020304" pitchFamily="18" charset="0"/>
            </a:rPr>
            <a:t>Tool must be saved in Excel file format for Resource Management (RM) Reviews</a:t>
          </a:r>
        </a:p>
        <a:p>
          <a:pPr marL="1143000" marR="0" lvl="2" indent="-228600">
            <a:lnSpc>
              <a:spcPct val="107000"/>
            </a:lnSpc>
            <a:spcBef>
              <a:spcPts val="0"/>
            </a:spcBef>
            <a:spcAft>
              <a:spcPts val="0"/>
            </a:spcAft>
            <a:buFont typeface="Wingdings" panose="05000000000000000000" pitchFamily="2" charset="2"/>
            <a:buChar char=""/>
          </a:pPr>
          <a:r>
            <a:rPr lang="en-US" sz="1400">
              <a:effectLst/>
              <a:latin typeface="Calibri" panose="020F0502020204030204" pitchFamily="34" charset="0"/>
              <a:ea typeface="Calibri" panose="020F0502020204030204" pitchFamily="34" charset="0"/>
              <a:cs typeface="Times New Roman" panose="02020603050405020304" pitchFamily="18" charset="0"/>
            </a:rPr>
            <a:t>Save the Worksheet with your SFA’s name in the title</a:t>
          </a:r>
        </a:p>
        <a:p>
          <a:pPr marL="1143000" marR="0" lvl="2" indent="-228600" defTabSz="914400" eaLnBrk="1" fontAlgn="auto" latinLnBrk="0" hangingPunct="1">
            <a:lnSpc>
              <a:spcPct val="107000"/>
            </a:lnSpc>
            <a:spcBef>
              <a:spcPts val="0"/>
            </a:spcBef>
            <a:spcAft>
              <a:spcPts val="0"/>
            </a:spcAft>
            <a:buClrTx/>
            <a:buSzTx/>
            <a:buFont typeface="Wingdings" panose="05000000000000000000" pitchFamily="2" charset="2"/>
            <a:buChar char=""/>
            <a:tabLst/>
            <a:defRPr/>
          </a:pPr>
          <a:r>
            <a:rPr lang="en-US" sz="1400">
              <a:solidFill>
                <a:schemeClr val="dk1"/>
              </a:solidFill>
              <a:effectLst/>
              <a:latin typeface="+mn-lt"/>
              <a:ea typeface="+mn-ea"/>
              <a:cs typeface="+mn-cs"/>
            </a:rPr>
            <a:t>Example: </a:t>
          </a:r>
          <a:r>
            <a:rPr lang="en-US" sz="1400" i="1">
              <a:solidFill>
                <a:schemeClr val="dk1"/>
              </a:solidFill>
              <a:effectLst/>
              <a:latin typeface="+mn-lt"/>
              <a:ea typeface="+mn-ea"/>
              <a:cs typeface="+mn-cs"/>
            </a:rPr>
            <a:t>ABC School District A la Carte and Catering Pricing Worksheet SYXXXX-XXXX</a:t>
          </a:r>
          <a:endParaRPr lang="en-US" sz="1400">
            <a:effectLst/>
            <a:latin typeface="+mn-lt"/>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40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rPr>
            <a:t> </a:t>
          </a:r>
        </a:p>
        <a:p>
          <a:pPr marL="0" marR="0">
            <a:lnSpc>
              <a:spcPct val="107000"/>
            </a:lnSpc>
            <a:spcBef>
              <a:spcPts val="0"/>
            </a:spcBef>
            <a:spcAft>
              <a:spcPts val="0"/>
            </a:spcAft>
          </a:pPr>
          <a:r>
            <a:rPr lang="en-US" sz="1400" b="1" i="1">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rPr>
            <a:t>Optional</a:t>
          </a:r>
          <a:r>
            <a:rPr lang="en-US" sz="1400" b="1" i="1" baseline="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rPr>
            <a:t> 5 Day Reference Period tab:</a:t>
          </a:r>
        </a:p>
        <a:p>
          <a:pPr marL="0" marR="0" lvl="0" indent="0" defTabSz="914400" eaLnBrk="1" fontAlgn="auto" latinLnBrk="0" hangingPunct="1">
            <a:lnSpc>
              <a:spcPct val="107000"/>
            </a:lnSpc>
            <a:spcBef>
              <a:spcPts val="0"/>
            </a:spcBef>
            <a:spcAft>
              <a:spcPts val="0"/>
            </a:spcAft>
            <a:buClrTx/>
            <a:buSzTx/>
            <a:buFontTx/>
            <a:buNone/>
            <a:tabLst/>
            <a:defRPr/>
          </a:pPr>
          <a:r>
            <a:rPr lang="en-US" sz="1400">
              <a:solidFill>
                <a:schemeClr val="dk1"/>
              </a:solidFill>
              <a:effectLst/>
              <a:latin typeface="+mn-lt"/>
              <a:ea typeface="+mn-ea"/>
              <a:cs typeface="+mn-cs"/>
            </a:rPr>
            <a:t>This tab is</a:t>
          </a:r>
          <a:r>
            <a:rPr lang="en-US" sz="1400" baseline="0">
              <a:solidFill>
                <a:schemeClr val="dk1"/>
              </a:solidFill>
              <a:effectLst/>
              <a:latin typeface="+mn-lt"/>
              <a:ea typeface="+mn-ea"/>
              <a:cs typeface="+mn-cs"/>
            </a:rPr>
            <a:t> another way to assess compliance with the nonprogram revenue requirements. This method is optional but may achieve a more accurate representation of your true nonprogram revenue compliance. </a:t>
          </a:r>
          <a:r>
            <a:rPr lang="en-US" sz="1400">
              <a:solidFill>
                <a:schemeClr val="dk1"/>
              </a:solidFill>
              <a:effectLst/>
              <a:latin typeface="+mn-lt"/>
              <a:ea typeface="+mn-ea"/>
              <a:cs typeface="+mn-cs"/>
            </a:rPr>
            <a:t>See detailed step by step instructions</a:t>
          </a:r>
          <a:r>
            <a:rPr lang="en-US" sz="1400" baseline="0">
              <a:solidFill>
                <a:schemeClr val="dk1"/>
              </a:solidFill>
              <a:effectLst/>
              <a:latin typeface="+mn-lt"/>
              <a:ea typeface="+mn-ea"/>
              <a:cs typeface="+mn-cs"/>
            </a:rPr>
            <a:t> in </a:t>
          </a:r>
          <a:r>
            <a:rPr kumimoji="0" lang="en-US" sz="1400" b="0" i="0" u="sng" strike="noStrike" kern="0" cap="none" spc="0" normalizeH="0" baseline="0" noProof="0">
              <a:ln>
                <a:noFill/>
              </a:ln>
              <a:solidFill>
                <a:sysClr val="windowText" lastClr="000000"/>
              </a:solidFill>
              <a:effectLst/>
              <a:uLnTx/>
              <a:uFillTx/>
              <a:latin typeface="Calibri" panose="020F0502020204030204" pitchFamily="34" charset="0"/>
              <a:ea typeface="Times New Roman" panose="02020603050405020304" pitchFamily="18" charset="0"/>
              <a:cs typeface="Calibri" panose="020F0502020204030204" pitchFamily="34" charset="0"/>
              <a:hlinkClick xmlns:r="http://schemas.openxmlformats.org/officeDocument/2006/relationships" r:id="">
                <a:extLst>
                  <a:ext uri="{A12FA001-AC4F-418D-AE19-62706E023703}">
                    <ahyp:hlinkClr xmlns:ahyp="http://schemas.microsoft.com/office/drawing/2018/hyperlinkcolor" val="tx"/>
                  </a:ext>
                </a:extLst>
              </a:hlinkClick>
            </a:rPr>
            <a:t>USDA Memo SP20-2016</a:t>
          </a:r>
          <a:r>
            <a:rPr kumimoji="0" lang="en-US" sz="1400" b="0" i="0" u="sng" strike="noStrike" kern="0" cap="none" spc="0" normalizeH="0" baseline="0" noProof="0">
              <a:ln>
                <a:noFill/>
              </a:ln>
              <a:solidFill>
                <a:sysClr val="windowText" lastClr="000000"/>
              </a:solidFill>
              <a:effectLst/>
              <a:uLnTx/>
              <a:uFillTx/>
              <a:latin typeface="Calibri" panose="020F0502020204030204" pitchFamily="34" charset="0"/>
              <a:ea typeface="Times New Roman" panose="02020603050405020304" pitchFamily="18" charset="0"/>
              <a:cs typeface="Calibri" panose="020F0502020204030204" pitchFamily="34" charset="0"/>
            </a:rPr>
            <a:t> </a:t>
          </a:r>
          <a:r>
            <a:rPr kumimoji="0" lang="en-US" sz="1400" b="0" i="0" u="none" strike="noStrike" kern="0" cap="none" spc="0" normalizeH="0" baseline="0" noProof="0">
              <a:ln>
                <a:noFill/>
              </a:ln>
              <a:solidFill>
                <a:srgbClr val="000000"/>
              </a:solidFill>
              <a:effectLst/>
              <a:uLnTx/>
              <a:uFillTx/>
              <a:latin typeface="Calibri" panose="020F0502020204030204" pitchFamily="34" charset="0"/>
              <a:ea typeface="Times New Roman" panose="02020603050405020304" pitchFamily="18" charset="0"/>
              <a:cs typeface="Calibri" panose="020F0502020204030204" pitchFamily="34" charset="0"/>
            </a:rPr>
            <a:t>starting on page 6 </a:t>
          </a:r>
          <a:r>
            <a:rPr lang="en-US" sz="1400" baseline="0">
              <a:solidFill>
                <a:schemeClr val="dk1"/>
              </a:solidFill>
              <a:effectLst/>
              <a:latin typeface="+mn-lt"/>
              <a:ea typeface="+mn-ea"/>
              <a:cs typeface="+mn-cs"/>
            </a:rPr>
            <a:t>if you would like to complete the "Optional 5 Day Reference Period" tab. The "Practice Tool" tab is available for your reference.  </a:t>
          </a:r>
          <a:endParaRPr lang="en-US" sz="1400">
            <a:effectLst/>
            <a:latin typeface="+mn-lt"/>
          </a:endParaRPr>
        </a:p>
        <a:p>
          <a:pPr marL="0" marR="0">
            <a:lnSpc>
              <a:spcPct val="107000"/>
            </a:lnSpc>
            <a:spcBef>
              <a:spcPts val="0"/>
            </a:spcBef>
            <a:spcAft>
              <a:spcPts val="0"/>
            </a:spcAft>
          </a:pPr>
          <a:endParaRPr lang="en-US" sz="1400">
            <a:effectLst/>
            <a:latin typeface="+mn-lt"/>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400" b="1">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rPr>
            <a:t>Resources:</a:t>
          </a:r>
          <a:r>
            <a:rPr lang="en-US" sz="1400" b="1" baseline="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rPr>
            <a:t> </a:t>
          </a:r>
        </a:p>
        <a:p>
          <a:pPr marL="0" marR="0">
            <a:lnSpc>
              <a:spcPct val="107000"/>
            </a:lnSpc>
            <a:spcBef>
              <a:spcPts val="0"/>
            </a:spcBef>
            <a:spcAft>
              <a:spcPts val="0"/>
            </a:spcAft>
          </a:pPr>
          <a:r>
            <a:rPr lang="en-US" sz="1400" b="0" i="0" u="none" baseline="0">
              <a:solidFill>
                <a:sysClr val="windowText" lastClr="000000"/>
              </a:solidFill>
              <a:effectLst/>
              <a:latin typeface="+mn-lt"/>
              <a:ea typeface="+mn-ea"/>
              <a:cs typeface="+mn-cs"/>
            </a:rPr>
            <a:t>Nonprofit School Food Service Account Nonprogram Food Revenue Requirements USDA Memo SP20-2016</a:t>
          </a:r>
        </a:p>
        <a:p>
          <a:r>
            <a:rPr lang="en-US" sz="1400" i="0" u="sng">
              <a:solidFill>
                <a:srgbClr val="0563C1"/>
              </a:solidFill>
              <a:effectLst/>
              <a:latin typeface="+mn-lt"/>
              <a:ea typeface="+mn-ea"/>
              <a:cs typeface="+mn-cs"/>
            </a:rPr>
            <a:t>https://www.fns.usda.gov/cn/nonprofit-school-food-service-account-nonprogram-food-revenue-requirements</a:t>
          </a:r>
        </a:p>
        <a:p>
          <a:pPr marL="0" marR="0">
            <a:lnSpc>
              <a:spcPct val="107000"/>
            </a:lnSpc>
            <a:spcBef>
              <a:spcPts val="0"/>
            </a:spcBef>
            <a:spcAft>
              <a:spcPts val="0"/>
            </a:spcAft>
          </a:pPr>
          <a:endParaRPr lang="en-US" sz="14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400" b="1">
              <a:effectLst/>
              <a:latin typeface="Calibri" panose="020F0502020204030204" pitchFamily="34" charset="0"/>
              <a:ea typeface="Calibri" panose="020F0502020204030204" pitchFamily="34" charset="0"/>
              <a:cs typeface="Times New Roman" panose="02020603050405020304" pitchFamily="18" charset="0"/>
            </a:rPr>
            <a:t>For More Information:</a:t>
          </a:r>
          <a:endParaRPr lang="en-US" sz="1400" b="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400">
              <a:effectLst/>
              <a:latin typeface="Calibri" panose="020F0502020204030204" pitchFamily="34" charset="0"/>
              <a:ea typeface="Calibri" panose="020F0502020204030204" pitchFamily="34" charset="0"/>
              <a:cs typeface="Times New Roman" panose="02020603050405020304" pitchFamily="18" charset="0"/>
            </a:rPr>
            <a:t>If you have any questions, please contact the Michigan Department of Education (MDE) Office of Nutrition Services (ONS), Fiscal and Administrative Services Monitoring Team at (517) 241-5380 or by email at </a:t>
          </a:r>
          <a:r>
            <a:rPr lang="en-US" sz="1400" u="sng">
              <a:solidFill>
                <a:srgbClr val="0563C1"/>
              </a:solidFill>
              <a:effectLst/>
              <a:latin typeface="Calibri" panose="020F0502020204030204" pitchFamily="34" charset="0"/>
              <a:ea typeface="Calibri" panose="020F0502020204030204" pitchFamily="34" charset="0"/>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MDE-Fiscal@Michigan.gov</a:t>
          </a:r>
          <a:r>
            <a:rPr lang="en-US" sz="1400">
              <a:effectLst/>
              <a:latin typeface="Calibri" panose="020F0502020204030204" pitchFamily="34" charset="0"/>
              <a:ea typeface="Calibri" panose="020F0502020204030204" pitchFamily="34" charset="0"/>
              <a:cs typeface="Times New Roman" panose="02020603050405020304" pitchFamily="18" charset="0"/>
            </a:rPr>
            <a:t>.</a:t>
          </a:r>
        </a:p>
        <a:p>
          <a:pPr marL="0" marR="0">
            <a:lnSpc>
              <a:spcPct val="107000"/>
            </a:lnSpc>
            <a:spcBef>
              <a:spcPts val="0"/>
            </a:spcBef>
            <a:spcAft>
              <a:spcPts val="0"/>
            </a:spcAft>
          </a:pPr>
          <a:r>
            <a:rPr lang="en-US" sz="1400">
              <a:effectLst/>
              <a:latin typeface="+mn-lt"/>
              <a:ea typeface="Calibri" panose="020F0502020204030204" pitchFamily="34" charset="0"/>
              <a:cs typeface="Times New Roman" panose="02020603050405020304" pitchFamily="18" charset="0"/>
            </a:rPr>
            <a:t> </a:t>
          </a:r>
        </a:p>
        <a:p>
          <a:pPr eaLnBrk="1" fontAlgn="auto" latinLnBrk="0" hangingPunct="1"/>
          <a:r>
            <a:rPr lang="en-US" sz="1400" b="0" i="0" baseline="0">
              <a:solidFill>
                <a:schemeClr val="dk1"/>
              </a:solidFill>
              <a:effectLst/>
              <a:latin typeface="+mn-lt"/>
              <a:ea typeface="+mn-ea"/>
              <a:cs typeface="+mn-cs"/>
            </a:rPr>
            <a:t>This A la Carte and Catering Pricing Worksheet is available on our website at </a:t>
          </a:r>
          <a:r>
            <a:rPr lang="en-US" sz="1400">
              <a:solidFill>
                <a:schemeClr val="dk1"/>
              </a:solidFill>
              <a:effectLst/>
              <a:latin typeface="+mn-lt"/>
              <a:ea typeface="+mn-ea"/>
              <a:cs typeface="+mn-cs"/>
            </a:rPr>
            <a:t>www.michigan.gov/mde-fast</a:t>
          </a:r>
          <a:r>
            <a:rPr lang="en-US" sz="1400" baseline="0">
              <a:solidFill>
                <a:schemeClr val="dk1"/>
              </a:solidFill>
              <a:effectLst/>
              <a:latin typeface="+mn-lt"/>
              <a:ea typeface="+mn-ea"/>
              <a:cs typeface="+mn-cs"/>
            </a:rPr>
            <a:t> or </a:t>
          </a:r>
          <a:r>
            <a:rPr lang="en-US" sz="1400" b="0" i="0" baseline="0">
              <a:solidFill>
                <a:schemeClr val="dk1"/>
              </a:solidFill>
              <a:effectLst/>
              <a:latin typeface="+mn-lt"/>
              <a:ea typeface="+mn-ea"/>
              <a:cs typeface="+mn-cs"/>
            </a:rPr>
            <a:t>by request through email at </a:t>
          </a:r>
          <a:r>
            <a:rPr lang="en-US" sz="1400" b="0" i="0" u="sng" baseline="0">
              <a:solidFill>
                <a:srgbClr val="0563C1"/>
              </a:solidFill>
              <a:effectLst/>
              <a:latin typeface="+mn-lt"/>
              <a:ea typeface="+mn-ea"/>
              <a:cs typeface="+mn-cs"/>
            </a:rPr>
            <a:t>MDE-Fiscal@Michigan.gov.</a:t>
          </a:r>
          <a:endParaRPr lang="en-US" sz="1400">
            <a:solidFill>
              <a:srgbClr val="0563C1"/>
            </a:solidFill>
            <a:effectLst/>
            <a:latin typeface="+mn-lt"/>
          </a:endParaRPr>
        </a:p>
        <a:p>
          <a:endParaRPr lang="en-US" sz="1100"/>
        </a:p>
        <a:p>
          <a:pPr marL="0" marR="0" lvl="0" indent="0" defTabSz="914400" eaLnBrk="1" fontAlgn="auto" latinLnBrk="0" hangingPunct="1">
            <a:lnSpc>
              <a:spcPct val="100000"/>
            </a:lnSpc>
            <a:spcBef>
              <a:spcPts val="0"/>
            </a:spcBef>
            <a:spcAft>
              <a:spcPts val="0"/>
            </a:spcAft>
            <a:buClrTx/>
            <a:buSzTx/>
            <a:buFontTx/>
            <a:buNone/>
            <a:tabLst/>
            <a:defRPr/>
          </a:pPr>
          <a:r>
            <a:rPr kumimoji="0" lang="en-US" sz="1400" b="0" i="1" u="none" strike="noStrike" kern="0" cap="none" spc="0" normalizeH="0" baseline="0" noProof="0">
              <a:ln>
                <a:noFill/>
              </a:ln>
              <a:solidFill>
                <a:prstClr val="black"/>
              </a:solidFill>
              <a:effectLst/>
              <a:uLnTx/>
              <a:uFillTx/>
              <a:latin typeface="+mn-lt"/>
              <a:ea typeface="+mn-ea"/>
              <a:cs typeface="+mn-cs"/>
            </a:rPr>
            <a:t>Updated August 2025</a:t>
          </a:r>
        </a:p>
      </xdr:txBody>
    </xdr:sp>
    <xdr:clientData/>
  </xdr:twoCellAnchor>
  <xdr:twoCellAnchor editAs="oneCell">
    <xdr:from>
      <xdr:col>0</xdr:col>
      <xdr:colOff>62865</xdr:colOff>
      <xdr:row>0</xdr:row>
      <xdr:rowOff>49530</xdr:rowOff>
    </xdr:from>
    <xdr:to>
      <xdr:col>4</xdr:col>
      <xdr:colOff>93345</xdr:colOff>
      <xdr:row>5</xdr:row>
      <xdr:rowOff>95250</xdr:rowOff>
    </xdr:to>
    <xdr:pic>
      <xdr:nvPicPr>
        <xdr:cNvPr id="3" name="Picture 2">
          <a:extLst>
            <a:ext uri="{FF2B5EF4-FFF2-40B4-BE49-F238E27FC236}">
              <a16:creationId xmlns:a16="http://schemas.microsoft.com/office/drawing/2014/main" id="{F748DC4F-500B-44F3-81D1-AFFE7D13233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865" y="49530"/>
          <a:ext cx="2476500" cy="9429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8</xdr:row>
      <xdr:rowOff>9748</xdr:rowOff>
    </xdr:from>
    <xdr:to>
      <xdr:col>5</xdr:col>
      <xdr:colOff>1187823</xdr:colOff>
      <xdr:row>9</xdr:row>
      <xdr:rowOff>761999</xdr:rowOff>
    </xdr:to>
    <xdr:sp macro="" textlink="">
      <xdr:nvSpPr>
        <xdr:cNvPr id="10" name="TextBox 1">
          <a:extLst>
            <a:ext uri="{FF2B5EF4-FFF2-40B4-BE49-F238E27FC236}">
              <a16:creationId xmlns:a16="http://schemas.microsoft.com/office/drawing/2014/main" id="{649A3316-AFCA-4497-9B4D-351A9203BA6F}"/>
            </a:ext>
          </a:extLst>
        </xdr:cNvPr>
        <xdr:cNvSpPr txBox="1"/>
      </xdr:nvSpPr>
      <xdr:spPr>
        <a:xfrm>
          <a:off x="0" y="2519866"/>
          <a:ext cx="9043147" cy="1514251"/>
        </a:xfrm>
        <a:prstGeom prst="rect">
          <a:avLst/>
        </a:prstGeom>
        <a:solidFill>
          <a:schemeClr val="bg1">
            <a:lumMod val="85000"/>
          </a:schemeClr>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0" i="0" u="none" strike="noStrike">
              <a:solidFill>
                <a:schemeClr val="dk1"/>
              </a:solidFill>
              <a:effectLst/>
              <a:latin typeface="+mn-lt"/>
              <a:ea typeface="+mn-ea"/>
              <a:cs typeface="+mn-cs"/>
            </a:rPr>
            <a:t>For</a:t>
          </a:r>
          <a:r>
            <a:rPr lang="en-US" sz="1200" b="0" i="0" u="none" strike="noStrike" baseline="0">
              <a:solidFill>
                <a:schemeClr val="dk1"/>
              </a:solidFill>
              <a:effectLst/>
              <a:latin typeface="+mn-lt"/>
              <a:ea typeface="+mn-ea"/>
              <a:cs typeface="+mn-cs"/>
            </a:rPr>
            <a:t> how to complete this page see the blue "Instructions" tab. </a:t>
          </a:r>
          <a:r>
            <a:rPr lang="en-US" sz="1200" b="0" i="0" u="none" strike="noStrike">
              <a:solidFill>
                <a:schemeClr val="dk1"/>
              </a:solidFill>
              <a:effectLst/>
              <a:latin typeface="+mn-lt"/>
              <a:ea typeface="+mn-ea"/>
              <a:cs typeface="+mn-cs"/>
            </a:rPr>
            <a:t>The desired food cost percentage can be changed in</a:t>
          </a:r>
          <a:r>
            <a:rPr lang="en-US" sz="1200" b="0" i="0" u="none" strike="noStrike" baseline="0">
              <a:solidFill>
                <a:schemeClr val="dk1"/>
              </a:solidFill>
              <a:effectLst/>
              <a:latin typeface="+mn-lt"/>
              <a:ea typeface="+mn-ea"/>
              <a:cs typeface="+mn-cs"/>
            </a:rPr>
            <a:t> cell F11</a:t>
          </a:r>
          <a:r>
            <a:rPr lang="en-US" sz="1200" b="0" i="0" u="none" strike="noStrike">
              <a:solidFill>
                <a:schemeClr val="dk1"/>
              </a:solidFill>
              <a:effectLst/>
              <a:latin typeface="+mn-lt"/>
              <a:ea typeface="+mn-ea"/>
              <a:cs typeface="+mn-cs"/>
            </a:rPr>
            <a:t> but keep in mind that food cost percentages above the industry standard of 40% are in jeopardy of non-compliance with the requirements in USDA Memo SP20-2016.</a:t>
          </a:r>
          <a:r>
            <a:rPr lang="en-US" sz="1200"/>
            <a:t>                                                                                                          </a:t>
          </a:r>
        </a:p>
        <a:p>
          <a:endParaRPr lang="en-US" sz="1200">
            <a:solidFill>
              <a:schemeClr val="dk1"/>
            </a:solidFill>
            <a:effectLst/>
            <a:latin typeface="+mn-lt"/>
            <a:ea typeface="+mn-ea"/>
            <a:cs typeface="+mn-cs"/>
          </a:endParaRPr>
        </a:p>
        <a:p>
          <a:r>
            <a:rPr lang="en-US" sz="1200">
              <a:solidFill>
                <a:schemeClr val="dk1"/>
              </a:solidFill>
              <a:effectLst/>
              <a:latin typeface="+mn-lt"/>
              <a:ea typeface="+mn-ea"/>
              <a:cs typeface="+mn-cs"/>
            </a:rPr>
            <a:t>NOTE: </a:t>
          </a:r>
          <a:r>
            <a:rPr lang="en-US" sz="1200"/>
            <a:t>Sales tax must be added to all adult sales. See column F. Your Point of Sale (POS) System may have the capability of calculating tax on the total adult purchase. Make sure you do not charge tax twice, once built into the items' selling price and again on the total adult purchase.</a:t>
          </a:r>
        </a:p>
      </xdr:txBody>
    </xdr:sp>
    <xdr:clientData/>
  </xdr:twoCellAnchor>
  <xdr:twoCellAnchor editAs="oneCell">
    <xdr:from>
      <xdr:col>0</xdr:col>
      <xdr:colOff>66675</xdr:colOff>
      <xdr:row>0</xdr:row>
      <xdr:rowOff>91440</xdr:rowOff>
    </xdr:from>
    <xdr:to>
      <xdr:col>1</xdr:col>
      <xdr:colOff>474680</xdr:colOff>
      <xdr:row>4</xdr:row>
      <xdr:rowOff>152400</xdr:rowOff>
    </xdr:to>
    <xdr:pic>
      <xdr:nvPicPr>
        <xdr:cNvPr id="3" name="Picture 2">
          <a:extLst>
            <a:ext uri="{FF2B5EF4-FFF2-40B4-BE49-F238E27FC236}">
              <a16:creationId xmlns:a16="http://schemas.microsoft.com/office/drawing/2014/main" id="{66158042-1650-430E-BEE9-0F26FD88923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 y="91440"/>
          <a:ext cx="3435050" cy="1318260"/>
        </a:xfrm>
        <a:prstGeom prst="rect">
          <a:avLst/>
        </a:prstGeom>
      </xdr:spPr>
    </xdr:pic>
    <xdr:clientData/>
  </xdr:twoCellAnchor>
  <xdr:twoCellAnchor>
    <xdr:from>
      <xdr:col>6</xdr:col>
      <xdr:colOff>738132</xdr:colOff>
      <xdr:row>8</xdr:row>
      <xdr:rowOff>1</xdr:rowOff>
    </xdr:from>
    <xdr:to>
      <xdr:col>10</xdr:col>
      <xdr:colOff>2779058</xdr:colOff>
      <xdr:row>10</xdr:row>
      <xdr:rowOff>31712</xdr:rowOff>
    </xdr:to>
    <xdr:sp macro="" textlink="">
      <xdr:nvSpPr>
        <xdr:cNvPr id="15" name="TextBox 4">
          <a:extLst>
            <a:ext uri="{FF2B5EF4-FFF2-40B4-BE49-F238E27FC236}">
              <a16:creationId xmlns:a16="http://schemas.microsoft.com/office/drawing/2014/main" id="{87B8AC37-C824-4BB8-A280-973E14439F08}"/>
            </a:ext>
          </a:extLst>
        </xdr:cNvPr>
        <xdr:cNvSpPr txBox="1"/>
      </xdr:nvSpPr>
      <xdr:spPr>
        <a:xfrm>
          <a:off x="9803691" y="2510119"/>
          <a:ext cx="7767132" cy="1555711"/>
        </a:xfrm>
        <a:prstGeom prst="rect">
          <a:avLst/>
        </a:prstGeom>
        <a:solidFill>
          <a:sysClr val="window" lastClr="FFFFFF">
            <a:lumMod val="85000"/>
          </a:sysClr>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Calibri"/>
              <a:ea typeface="+mn-ea"/>
              <a:cs typeface="+mn-cs"/>
            </a:rPr>
            <a:t>Reference the blue "Instructions" tab for detailed steps to complete this section. The revenue ratio is a SFA's non-program food revenue as a percentage of total revenue. An SFA's average food cost percentage calculated from cell E75 carries into cell J14. To determine a SFA's Nonprogram Food Cost (cell J15) the average food cost percentage in cell J14 is multiplied by the nonprogram revenue entered in cell H15. The food cost ratio is a SFA's cost of non-program foods as a percentage of the amount entered in total food costs (cell J16). The SFA's revenue ratio (cell H18) must be equal to or greater than the SFA's food cost ratio (cell J18) in order to be in compliance with the USDA Nonprofit School Food Service Account Nonprogram Food Revenue Requirements SP 20-2016. </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57150</xdr:colOff>
      <xdr:row>0</xdr:row>
      <xdr:rowOff>95250</xdr:rowOff>
    </xdr:from>
    <xdr:to>
      <xdr:col>1</xdr:col>
      <xdr:colOff>1920240</xdr:colOff>
      <xdr:row>3</xdr:row>
      <xdr:rowOff>110490</xdr:rowOff>
    </xdr:to>
    <xdr:pic>
      <xdr:nvPicPr>
        <xdr:cNvPr id="2" name="Picture 1">
          <a:extLst>
            <a:ext uri="{FF2B5EF4-FFF2-40B4-BE49-F238E27FC236}">
              <a16:creationId xmlns:a16="http://schemas.microsoft.com/office/drawing/2014/main" id="{50059157-DE46-4659-B0BD-1CF9CFF5317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95250"/>
          <a:ext cx="2468880" cy="95821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91441</xdr:colOff>
      <xdr:row>0</xdr:row>
      <xdr:rowOff>24847</xdr:rowOff>
    </xdr:from>
    <xdr:to>
      <xdr:col>2</xdr:col>
      <xdr:colOff>287656</xdr:colOff>
      <xdr:row>4</xdr:row>
      <xdr:rowOff>55161</xdr:rowOff>
    </xdr:to>
    <xdr:pic>
      <xdr:nvPicPr>
        <xdr:cNvPr id="4" name="Picture 3">
          <a:extLst>
            <a:ext uri="{FF2B5EF4-FFF2-40B4-BE49-F238E27FC236}">
              <a16:creationId xmlns:a16="http://schemas.microsoft.com/office/drawing/2014/main" id="{79EC15F7-DFF4-4E51-816B-9572183238A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1441" y="24847"/>
          <a:ext cx="2468797" cy="97014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43815</xdr:colOff>
      <xdr:row>0</xdr:row>
      <xdr:rowOff>102870</xdr:rowOff>
    </xdr:from>
    <xdr:to>
      <xdr:col>2</xdr:col>
      <xdr:colOff>249555</xdr:colOff>
      <xdr:row>5</xdr:row>
      <xdr:rowOff>167640</xdr:rowOff>
    </xdr:to>
    <xdr:pic>
      <xdr:nvPicPr>
        <xdr:cNvPr id="3" name="Picture 2">
          <a:extLst>
            <a:ext uri="{FF2B5EF4-FFF2-40B4-BE49-F238E27FC236}">
              <a16:creationId xmlns:a16="http://schemas.microsoft.com/office/drawing/2014/main" id="{E4BAF6C4-09DF-41BD-92B4-3E834C0D61D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815" y="102870"/>
          <a:ext cx="2482215" cy="969645"/>
        </a:xfrm>
        <a:prstGeom prst="rect">
          <a:avLst/>
        </a:prstGeom>
      </xdr:spPr>
    </xdr:pic>
    <xdr:clientData/>
  </xdr:twoCellAnchor>
  <xdr:twoCellAnchor>
    <xdr:from>
      <xdr:col>3</xdr:col>
      <xdr:colOff>11430</xdr:colOff>
      <xdr:row>1</xdr:row>
      <xdr:rowOff>17145</xdr:rowOff>
    </xdr:from>
    <xdr:to>
      <xdr:col>7</xdr:col>
      <xdr:colOff>789990</xdr:colOff>
      <xdr:row>5</xdr:row>
      <xdr:rowOff>172678</xdr:rowOff>
    </xdr:to>
    <xdr:pic>
      <xdr:nvPicPr>
        <xdr:cNvPr id="2" name="Picture 1">
          <a:extLst>
            <a:ext uri="{FF2B5EF4-FFF2-40B4-BE49-F238E27FC236}">
              <a16:creationId xmlns:a16="http://schemas.microsoft.com/office/drawing/2014/main" id="{DE85604F-E775-6155-8A97-FB5DD9F87D61}"/>
            </a:ext>
          </a:extLst>
        </xdr:cNvPr>
        <xdr:cNvPicPr>
          <a:picLocks noChangeAspect="1"/>
        </xdr:cNvPicPr>
      </xdr:nvPicPr>
      <xdr:blipFill>
        <a:blip xmlns:r="http://schemas.openxmlformats.org/officeDocument/2006/relationships" r:embed="rId2"/>
        <a:stretch>
          <a:fillRect/>
        </a:stretch>
      </xdr:blipFill>
      <xdr:spPr>
        <a:xfrm>
          <a:off x="3135630" y="198120"/>
          <a:ext cx="4036110" cy="879433"/>
        </a:xfrm>
        <a:prstGeom prst="rect">
          <a:avLst/>
        </a:prstGeom>
        <a:ln w="50800" cap="sq">
          <a:solidFill>
            <a:schemeClr val="tx2">
              <a:lumMod val="75000"/>
            </a:schemeClr>
          </a:solidFill>
          <a:miter lim="800000"/>
        </a:ln>
        <a:effectLst>
          <a:outerShdw blurRad="57150" dist="50800" dir="2700000" algn="tl" rotWithShape="0">
            <a:srgbClr val="000000">
              <a:alpha val="40000"/>
            </a:srgbClr>
          </a:outerShdw>
        </a:effectLst>
      </xdr:spPr>
    </xdr:pic>
    <xdr:clientData fLock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9D36B5-CA14-434A-BB7E-D2E90008B0E7}">
  <sheetPr>
    <tabColor rgb="FFFFFF00"/>
  </sheetPr>
  <dimension ref="T33:AC37"/>
  <sheetViews>
    <sheetView tabSelected="1" workbookViewId="0">
      <selection activeCell="C62" sqref="C62"/>
    </sheetView>
  </sheetViews>
  <sheetFormatPr defaultRowHeight="14.4" x14ac:dyDescent="0.3"/>
  <sheetData>
    <row r="33" spans="20:29" ht="61.2" x14ac:dyDescent="1.1000000000000001">
      <c r="T33" s="52"/>
    </row>
    <row r="36" spans="20:29" x14ac:dyDescent="0.3">
      <c r="X36" s="267"/>
      <c r="Y36" s="267"/>
      <c r="Z36" s="267"/>
      <c r="AA36" s="267"/>
      <c r="AB36" s="267"/>
      <c r="AC36" s="267"/>
    </row>
    <row r="37" spans="20:29" x14ac:dyDescent="0.3">
      <c r="X37" s="267"/>
      <c r="Y37" s="267"/>
      <c r="Z37" s="267"/>
      <c r="AA37" s="267"/>
      <c r="AB37" s="267"/>
      <c r="AC37" s="26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0D320-C5EF-4481-A5B2-28F168BD9E00}">
  <sheetPr>
    <tabColor rgb="FF0070C0"/>
  </sheetPr>
  <dimension ref="U23:AA113"/>
  <sheetViews>
    <sheetView zoomScaleNormal="100" workbookViewId="0">
      <selection activeCell="C141" sqref="C141"/>
    </sheetView>
  </sheetViews>
  <sheetFormatPr defaultRowHeight="14.4" x14ac:dyDescent="0.3"/>
  <sheetData>
    <row r="23" spans="21:27" x14ac:dyDescent="0.3">
      <c r="U23" s="267"/>
      <c r="V23" s="267"/>
      <c r="W23" s="267"/>
      <c r="X23" s="267"/>
      <c r="Y23" s="267"/>
      <c r="Z23" s="267"/>
      <c r="AA23" s="267"/>
    </row>
    <row r="24" spans="21:27" x14ac:dyDescent="0.3">
      <c r="U24" s="267"/>
      <c r="V24" s="267"/>
      <c r="W24" s="267"/>
      <c r="X24" s="267"/>
      <c r="Y24" s="267"/>
      <c r="Z24" s="267"/>
      <c r="AA24" s="267"/>
    </row>
    <row r="25" spans="21:27" x14ac:dyDescent="0.3">
      <c r="U25" s="267"/>
      <c r="V25" s="267"/>
      <c r="W25" s="267"/>
      <c r="X25" s="267"/>
      <c r="Y25" s="267"/>
      <c r="Z25" s="267"/>
      <c r="AA25" s="267"/>
    </row>
    <row r="113" spans="21:21" x14ac:dyDescent="0.3">
      <c r="U113" s="268"/>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50"/>
    <pageSetUpPr fitToPage="1"/>
  </sheetPr>
  <dimension ref="A1:L93"/>
  <sheetViews>
    <sheetView zoomScale="85" zoomScaleNormal="85" workbookViewId="0">
      <selection activeCell="B16" sqref="B16"/>
    </sheetView>
  </sheetViews>
  <sheetFormatPr defaultColWidth="9.109375" defaultRowHeight="18" x14ac:dyDescent="0.35"/>
  <cols>
    <col min="1" max="1" width="44" style="4" customWidth="1"/>
    <col min="2" max="6" width="17.6640625" style="9" customWidth="1"/>
    <col min="7" max="7" width="10.77734375" style="9" customWidth="1"/>
    <col min="8" max="8" width="20.77734375" style="4" customWidth="1"/>
    <col min="9" max="9" width="30.77734375" style="4" customWidth="1"/>
    <col min="10" max="10" width="20.77734375" style="4" customWidth="1"/>
    <col min="11" max="11" width="40.77734375" style="4" customWidth="1"/>
    <col min="12" max="16384" width="9.109375" style="4"/>
  </cols>
  <sheetData>
    <row r="1" spans="1:12" ht="25.05" customHeight="1" x14ac:dyDescent="0.35">
      <c r="A1" s="44"/>
      <c r="B1" s="44"/>
      <c r="C1" s="43"/>
      <c r="D1" s="44"/>
      <c r="E1" s="44"/>
      <c r="F1" s="44"/>
      <c r="G1" s="44"/>
      <c r="I1" s="1"/>
      <c r="K1" s="1"/>
    </row>
    <row r="2" spans="1:12" ht="25.05" customHeight="1" x14ac:dyDescent="0.35">
      <c r="A2" s="44"/>
      <c r="B2" s="44"/>
      <c r="E2" s="44"/>
      <c r="F2" s="44"/>
      <c r="G2" s="241" t="s">
        <v>89</v>
      </c>
      <c r="K2" s="226"/>
    </row>
    <row r="3" spans="1:12" ht="25.05" customHeight="1" x14ac:dyDescent="0.35">
      <c r="A3" s="45"/>
      <c r="B3" s="44"/>
      <c r="E3" s="44"/>
      <c r="F3" s="44"/>
      <c r="G3" s="241" t="s">
        <v>44</v>
      </c>
      <c r="I3" s="227"/>
      <c r="K3" s="227"/>
    </row>
    <row r="4" spans="1:12" ht="25.05" customHeight="1" x14ac:dyDescent="0.35">
      <c r="C4" s="3"/>
      <c r="I4" s="227"/>
      <c r="K4" s="227"/>
    </row>
    <row r="5" spans="1:12" ht="25.05" customHeight="1" x14ac:dyDescent="0.45">
      <c r="A5" s="46"/>
      <c r="B5" s="46"/>
      <c r="C5" s="42"/>
      <c r="D5" s="42"/>
      <c r="E5" s="274" t="s">
        <v>0</v>
      </c>
      <c r="F5" s="311"/>
      <c r="G5" s="311"/>
      <c r="H5" s="311"/>
      <c r="I5" s="311"/>
      <c r="J5" s="42"/>
    </row>
    <row r="6" spans="1:12" ht="25.05" customHeight="1" x14ac:dyDescent="0.35">
      <c r="A6" s="3"/>
      <c r="B6" s="3"/>
      <c r="C6" s="3"/>
      <c r="D6" s="3"/>
      <c r="E6" s="3"/>
      <c r="F6" s="3"/>
      <c r="G6" s="3"/>
      <c r="I6" s="228"/>
      <c r="K6" s="229"/>
      <c r="L6" s="1"/>
    </row>
    <row r="7" spans="1:12" ht="25.05" customHeight="1" x14ac:dyDescent="0.5">
      <c r="A7" s="47"/>
      <c r="B7" s="239"/>
      <c r="C7" s="242" t="s">
        <v>99</v>
      </c>
      <c r="D7" s="240"/>
      <c r="E7" s="240"/>
      <c r="F7" s="240"/>
      <c r="G7" s="230"/>
      <c r="I7" s="1"/>
      <c r="J7" s="242" t="s">
        <v>95</v>
      </c>
      <c r="K7" s="1"/>
    </row>
    <row r="8" spans="1:12" ht="25.05" customHeight="1" thickBot="1" x14ac:dyDescent="0.4">
      <c r="A8" s="47"/>
      <c r="B8" s="243"/>
      <c r="C8" s="230"/>
      <c r="D8" s="230"/>
      <c r="E8" s="230"/>
      <c r="F8" s="230"/>
      <c r="G8" s="230"/>
      <c r="I8" s="298"/>
      <c r="J8" s="298"/>
      <c r="K8" s="298"/>
    </row>
    <row r="9" spans="1:12" ht="60" customHeight="1" x14ac:dyDescent="0.35">
      <c r="A9" s="299"/>
      <c r="B9" s="300"/>
      <c r="C9" s="300"/>
      <c r="D9" s="300"/>
      <c r="E9" s="300"/>
      <c r="F9" s="301"/>
      <c r="G9" s="231"/>
      <c r="H9" s="305"/>
      <c r="I9" s="306"/>
      <c r="J9" s="306"/>
      <c r="K9" s="307"/>
    </row>
    <row r="10" spans="1:12" ht="60" customHeight="1" x14ac:dyDescent="0.35">
      <c r="A10" s="302"/>
      <c r="B10" s="303"/>
      <c r="C10" s="303"/>
      <c r="D10" s="303"/>
      <c r="E10" s="303"/>
      <c r="F10" s="304"/>
      <c r="G10" s="231"/>
      <c r="H10" s="308"/>
      <c r="I10" s="309"/>
      <c r="J10" s="309"/>
      <c r="K10" s="310"/>
    </row>
    <row r="11" spans="1:12" ht="49.95" customHeight="1" x14ac:dyDescent="0.35">
      <c r="A11" s="244"/>
      <c r="B11" s="262"/>
      <c r="C11" s="263"/>
      <c r="D11" s="263"/>
      <c r="E11" s="264" t="s">
        <v>1</v>
      </c>
      <c r="F11" s="275">
        <v>0.4</v>
      </c>
      <c r="G11" s="231"/>
      <c r="H11" s="244"/>
      <c r="I11" s="261"/>
      <c r="J11" s="261"/>
      <c r="K11" s="245"/>
    </row>
    <row r="12" spans="1:12" ht="19.95" customHeight="1" thickBot="1" x14ac:dyDescent="0.4">
      <c r="A12" s="259" t="s">
        <v>91</v>
      </c>
      <c r="B12" s="265"/>
      <c r="C12" s="265"/>
      <c r="D12" s="266"/>
      <c r="E12" s="266"/>
      <c r="F12" s="248"/>
      <c r="G12" s="3"/>
      <c r="H12" s="244"/>
      <c r="I12" s="246"/>
      <c r="J12" s="261"/>
      <c r="K12" s="247"/>
      <c r="L12" s="1"/>
    </row>
    <row r="13" spans="1:12" ht="54.6" thickBot="1" x14ac:dyDescent="0.4">
      <c r="A13" s="256" t="s">
        <v>88</v>
      </c>
      <c r="B13" s="257" t="s">
        <v>39</v>
      </c>
      <c r="C13" s="257" t="s">
        <v>40</v>
      </c>
      <c r="D13" s="257" t="s">
        <v>93</v>
      </c>
      <c r="E13" s="296" t="s">
        <v>41</v>
      </c>
      <c r="F13" s="258" t="s">
        <v>42</v>
      </c>
      <c r="G13" s="232"/>
      <c r="H13" s="327" t="s">
        <v>6</v>
      </c>
      <c r="I13" s="328"/>
      <c r="J13" s="329" t="s">
        <v>7</v>
      </c>
      <c r="K13" s="330"/>
    </row>
    <row r="14" spans="1:12" ht="20.100000000000001" customHeight="1" x14ac:dyDescent="0.35">
      <c r="A14" s="235" t="s">
        <v>2</v>
      </c>
      <c r="B14" s="236">
        <v>0.35</v>
      </c>
      <c r="C14" s="237">
        <f>B14/$F$11</f>
        <v>0.87499999999999989</v>
      </c>
      <c r="D14" s="236">
        <v>0.9</v>
      </c>
      <c r="E14" s="53">
        <f t="shared" ref="E14:E75" si="0">B14/D14</f>
        <v>0.38888888888888884</v>
      </c>
      <c r="F14" s="238">
        <f>D14*1.06</f>
        <v>0.95400000000000007</v>
      </c>
      <c r="G14" s="260"/>
      <c r="H14" s="7"/>
      <c r="J14" s="272">
        <f>'A la Carte &amp; Catering Pricing'!E75</f>
        <v>0.39656357388316149</v>
      </c>
      <c r="K14" s="273" t="s">
        <v>92</v>
      </c>
    </row>
    <row r="15" spans="1:12" ht="20.100000000000001" customHeight="1" x14ac:dyDescent="0.35">
      <c r="A15" s="10" t="s">
        <v>97</v>
      </c>
      <c r="B15" s="11">
        <v>0.8</v>
      </c>
      <c r="C15" s="13">
        <f>B15/$F$11</f>
        <v>2</v>
      </c>
      <c r="D15" s="11">
        <v>2</v>
      </c>
      <c r="E15" s="53">
        <f t="shared" si="0"/>
        <v>0.4</v>
      </c>
      <c r="F15" s="54">
        <f>D15*1.06</f>
        <v>2.12</v>
      </c>
      <c r="G15" s="260"/>
      <c r="H15" s="269"/>
      <c r="I15" s="251" t="s">
        <v>8</v>
      </c>
      <c r="J15" s="252">
        <f>H15*J14</f>
        <v>0</v>
      </c>
      <c r="K15" s="253" t="s">
        <v>9</v>
      </c>
    </row>
    <row r="16" spans="1:12" ht="20.100000000000001" customHeight="1" x14ac:dyDescent="0.35">
      <c r="A16" s="10" t="s">
        <v>3</v>
      </c>
      <c r="B16" s="11">
        <v>0.45</v>
      </c>
      <c r="C16" s="13">
        <f t="shared" ref="C16:C74" si="1">B16/$F$11</f>
        <v>1.125</v>
      </c>
      <c r="D16" s="11">
        <v>1.1499999999999999</v>
      </c>
      <c r="E16" s="53">
        <f t="shared" si="0"/>
        <v>0.39130434782608697</v>
      </c>
      <c r="F16" s="54">
        <f t="shared" ref="F16:F74" si="2">D16*1.06</f>
        <v>1.2189999999999999</v>
      </c>
      <c r="G16" s="260"/>
      <c r="H16" s="249"/>
      <c r="I16" s="251" t="s">
        <v>10</v>
      </c>
      <c r="J16" s="250"/>
      <c r="K16" s="253" t="s">
        <v>11</v>
      </c>
    </row>
    <row r="17" spans="1:11" ht="20.100000000000001" customHeight="1" x14ac:dyDescent="0.35">
      <c r="A17" s="10" t="s">
        <v>98</v>
      </c>
      <c r="B17" s="11">
        <v>4.17</v>
      </c>
      <c r="C17" s="13">
        <f t="shared" si="1"/>
        <v>10.424999999999999</v>
      </c>
      <c r="D17" s="11">
        <v>10.5</v>
      </c>
      <c r="E17" s="53">
        <f t="shared" si="0"/>
        <v>0.39714285714285713</v>
      </c>
      <c r="F17" s="54">
        <f t="shared" si="2"/>
        <v>11.13</v>
      </c>
      <c r="G17" s="260"/>
      <c r="H17" s="7"/>
      <c r="K17" s="8"/>
    </row>
    <row r="18" spans="1:11" ht="20.100000000000001" customHeight="1" thickBot="1" x14ac:dyDescent="0.4">
      <c r="A18" s="10"/>
      <c r="B18" s="11"/>
      <c r="C18" s="13">
        <f t="shared" si="1"/>
        <v>0</v>
      </c>
      <c r="D18" s="11"/>
      <c r="E18" s="53" t="e">
        <f t="shared" si="0"/>
        <v>#DIV/0!</v>
      </c>
      <c r="F18" s="54">
        <f t="shared" si="2"/>
        <v>0</v>
      </c>
      <c r="G18" s="260"/>
      <c r="H18" s="293" t="e">
        <f>H15/H16</f>
        <v>#DIV/0!</v>
      </c>
      <c r="I18" s="254" t="s">
        <v>12</v>
      </c>
      <c r="J18" s="294" t="e">
        <f>J15/J16</f>
        <v>#DIV/0!</v>
      </c>
      <c r="K18" s="255" t="s">
        <v>13</v>
      </c>
    </row>
    <row r="19" spans="1:11" ht="20.100000000000001" customHeight="1" thickBot="1" x14ac:dyDescent="0.4">
      <c r="A19" s="10"/>
      <c r="B19" s="11"/>
      <c r="C19" s="13">
        <f t="shared" si="1"/>
        <v>0</v>
      </c>
      <c r="D19" s="11"/>
      <c r="E19" s="53" t="e">
        <f t="shared" si="0"/>
        <v>#DIV/0!</v>
      </c>
      <c r="F19" s="54">
        <f t="shared" si="2"/>
        <v>0</v>
      </c>
      <c r="G19" s="233"/>
      <c r="H19" s="324" t="s">
        <v>90</v>
      </c>
      <c r="I19" s="325"/>
      <c r="J19" s="325"/>
      <c r="K19" s="326"/>
    </row>
    <row r="20" spans="1:11" ht="20.100000000000001" customHeight="1" thickBot="1" x14ac:dyDescent="0.4">
      <c r="A20" s="10"/>
      <c r="B20" s="11"/>
      <c r="C20" s="13">
        <f t="shared" si="1"/>
        <v>0</v>
      </c>
      <c r="D20" s="11"/>
      <c r="E20" s="53" t="e">
        <f t="shared" si="0"/>
        <v>#DIV/0!</v>
      </c>
      <c r="F20" s="54">
        <f t="shared" si="2"/>
        <v>0</v>
      </c>
      <c r="G20" s="233"/>
      <c r="H20" s="321" t="e">
        <f>IF(H18&lt;J18, "No: Revenue Ratio is too low", "Yes: Revenue Ratio is acceptable")</f>
        <v>#DIV/0!</v>
      </c>
      <c r="I20" s="322"/>
      <c r="J20" s="322"/>
      <c r="K20" s="323"/>
    </row>
    <row r="21" spans="1:11" ht="20.100000000000001" customHeight="1" x14ac:dyDescent="0.35">
      <c r="A21" s="10"/>
      <c r="B21" s="11"/>
      <c r="C21" s="13">
        <f t="shared" si="1"/>
        <v>0</v>
      </c>
      <c r="D21" s="11"/>
      <c r="E21" s="53" t="e">
        <f t="shared" si="0"/>
        <v>#DIV/0!</v>
      </c>
      <c r="F21" s="54">
        <f t="shared" si="2"/>
        <v>0</v>
      </c>
      <c r="G21" s="233"/>
      <c r="H21" s="312" t="s">
        <v>94</v>
      </c>
      <c r="I21" s="313"/>
      <c r="J21" s="313"/>
      <c r="K21" s="314"/>
    </row>
    <row r="22" spans="1:11" ht="20.100000000000001" customHeight="1" x14ac:dyDescent="0.35">
      <c r="A22" s="10"/>
      <c r="B22" s="11"/>
      <c r="C22" s="13">
        <f t="shared" si="1"/>
        <v>0</v>
      </c>
      <c r="D22" s="11"/>
      <c r="E22" s="53" t="e">
        <f t="shared" si="0"/>
        <v>#DIV/0!</v>
      </c>
      <c r="F22" s="54">
        <f t="shared" si="2"/>
        <v>0</v>
      </c>
      <c r="G22" s="233"/>
      <c r="H22" s="315"/>
      <c r="I22" s="316"/>
      <c r="J22" s="316"/>
      <c r="K22" s="317"/>
    </row>
    <row r="23" spans="1:11" ht="20.100000000000001" customHeight="1" x14ac:dyDescent="0.35">
      <c r="A23" s="10"/>
      <c r="B23" s="11"/>
      <c r="C23" s="13">
        <f t="shared" si="1"/>
        <v>0</v>
      </c>
      <c r="D23" s="11"/>
      <c r="E23" s="53" t="e">
        <f t="shared" si="0"/>
        <v>#DIV/0!</v>
      </c>
      <c r="F23" s="54">
        <f t="shared" si="2"/>
        <v>0</v>
      </c>
      <c r="G23" s="233"/>
      <c r="H23" s="315"/>
      <c r="I23" s="316"/>
      <c r="J23" s="316"/>
      <c r="K23" s="317"/>
    </row>
    <row r="24" spans="1:11" ht="20.100000000000001" customHeight="1" thickBot="1" x14ac:dyDescent="0.4">
      <c r="A24" s="10"/>
      <c r="B24" s="11"/>
      <c r="C24" s="13">
        <f t="shared" si="1"/>
        <v>0</v>
      </c>
      <c r="D24" s="11"/>
      <c r="E24" s="53" t="e">
        <f t="shared" si="0"/>
        <v>#DIV/0!</v>
      </c>
      <c r="F24" s="54">
        <f t="shared" si="2"/>
        <v>0</v>
      </c>
      <c r="G24" s="233"/>
      <c r="H24" s="318"/>
      <c r="I24" s="319"/>
      <c r="J24" s="319"/>
      <c r="K24" s="320"/>
    </row>
    <row r="25" spans="1:11" ht="20.100000000000001" customHeight="1" x14ac:dyDescent="0.35">
      <c r="A25" s="10"/>
      <c r="B25" s="11"/>
      <c r="C25" s="13">
        <f t="shared" si="1"/>
        <v>0</v>
      </c>
      <c r="D25" s="11"/>
      <c r="E25" s="53" t="e">
        <f t="shared" si="0"/>
        <v>#DIV/0!</v>
      </c>
      <c r="F25" s="54">
        <f t="shared" si="2"/>
        <v>0</v>
      </c>
      <c r="G25" s="233"/>
      <c r="H25"/>
      <c r="I25"/>
      <c r="J25" s="1"/>
    </row>
    <row r="26" spans="1:11" ht="20.100000000000001" customHeight="1" x14ac:dyDescent="0.35">
      <c r="A26" s="10"/>
      <c r="B26" s="11"/>
      <c r="C26" s="13">
        <f t="shared" si="1"/>
        <v>0</v>
      </c>
      <c r="D26" s="11"/>
      <c r="E26" s="53" t="e">
        <f t="shared" si="0"/>
        <v>#DIV/0!</v>
      </c>
      <c r="F26" s="54">
        <f t="shared" si="2"/>
        <v>0</v>
      </c>
      <c r="G26" s="233"/>
      <c r="J26" s="226"/>
    </row>
    <row r="27" spans="1:11" ht="20.100000000000001" customHeight="1" x14ac:dyDescent="0.35">
      <c r="A27" s="10"/>
      <c r="B27" s="11"/>
      <c r="C27" s="13">
        <f t="shared" si="1"/>
        <v>0</v>
      </c>
      <c r="D27" s="11"/>
      <c r="E27" s="53" t="e">
        <f t="shared" si="0"/>
        <v>#DIV/0!</v>
      </c>
      <c r="F27" s="54">
        <f t="shared" si="2"/>
        <v>0</v>
      </c>
      <c r="G27" s="233"/>
      <c r="H27" s="227"/>
      <c r="J27" s="227"/>
    </row>
    <row r="28" spans="1:11" ht="20.100000000000001" customHeight="1" x14ac:dyDescent="0.35">
      <c r="A28" s="10"/>
      <c r="B28" s="11"/>
      <c r="C28" s="13">
        <f t="shared" si="1"/>
        <v>0</v>
      </c>
      <c r="D28" s="11"/>
      <c r="E28" s="53" t="e">
        <f t="shared" si="0"/>
        <v>#DIV/0!</v>
      </c>
      <c r="F28" s="54">
        <f t="shared" si="2"/>
        <v>0</v>
      </c>
      <c r="G28" s="233"/>
      <c r="H28" s="227"/>
      <c r="J28" s="227"/>
    </row>
    <row r="29" spans="1:11" ht="20.100000000000001" customHeight="1" x14ac:dyDescent="0.35">
      <c r="A29" s="10"/>
      <c r="B29" s="11"/>
      <c r="C29" s="13">
        <f t="shared" si="1"/>
        <v>0</v>
      </c>
      <c r="D29" s="11"/>
      <c r="E29" s="53" t="e">
        <f t="shared" si="0"/>
        <v>#DIV/0!</v>
      </c>
      <c r="F29" s="54">
        <f t="shared" si="2"/>
        <v>0</v>
      </c>
      <c r="G29" s="233"/>
    </row>
    <row r="30" spans="1:11" ht="20.100000000000001" customHeight="1" x14ac:dyDescent="0.35">
      <c r="A30" s="10"/>
      <c r="B30" s="11"/>
      <c r="C30" s="13">
        <f t="shared" si="1"/>
        <v>0</v>
      </c>
      <c r="D30" s="11"/>
      <c r="E30" s="53" t="e">
        <f t="shared" si="0"/>
        <v>#DIV/0!</v>
      </c>
      <c r="F30" s="54">
        <f t="shared" si="2"/>
        <v>0</v>
      </c>
      <c r="G30" s="233"/>
      <c r="H30" s="228"/>
      <c r="I30" s="1"/>
      <c r="J30" s="229"/>
      <c r="K30" s="1"/>
    </row>
    <row r="31" spans="1:11" ht="20.100000000000001" customHeight="1" x14ac:dyDescent="0.35">
      <c r="A31" s="10"/>
      <c r="B31" s="11"/>
      <c r="C31" s="13">
        <f t="shared" si="1"/>
        <v>0</v>
      </c>
      <c r="D31" s="11"/>
      <c r="E31" s="53" t="e">
        <f t="shared" si="0"/>
        <v>#DIV/0!</v>
      </c>
      <c r="F31" s="54">
        <f t="shared" si="2"/>
        <v>0</v>
      </c>
      <c r="G31" s="233"/>
    </row>
    <row r="32" spans="1:11" ht="20.100000000000001" customHeight="1" x14ac:dyDescent="0.35">
      <c r="A32" s="10"/>
      <c r="B32" s="11"/>
      <c r="C32" s="13">
        <f t="shared" si="1"/>
        <v>0</v>
      </c>
      <c r="D32" s="11"/>
      <c r="E32" s="53" t="e">
        <f t="shared" si="0"/>
        <v>#DIV/0!</v>
      </c>
      <c r="F32" s="54">
        <f t="shared" si="2"/>
        <v>0</v>
      </c>
      <c r="G32" s="233"/>
    </row>
    <row r="33" spans="1:7" ht="20.100000000000001" customHeight="1" x14ac:dyDescent="0.35">
      <c r="A33" s="10"/>
      <c r="B33" s="11"/>
      <c r="C33" s="13">
        <f t="shared" si="1"/>
        <v>0</v>
      </c>
      <c r="D33" s="11"/>
      <c r="E33" s="53" t="e">
        <f t="shared" si="0"/>
        <v>#DIV/0!</v>
      </c>
      <c r="F33" s="54">
        <f t="shared" si="2"/>
        <v>0</v>
      </c>
      <c r="G33" s="233"/>
    </row>
    <row r="34" spans="1:7" ht="20.100000000000001" customHeight="1" x14ac:dyDescent="0.35">
      <c r="A34" s="10"/>
      <c r="B34" s="11"/>
      <c r="C34" s="13">
        <f t="shared" si="1"/>
        <v>0</v>
      </c>
      <c r="D34" s="11"/>
      <c r="E34" s="53" t="e">
        <f t="shared" si="0"/>
        <v>#DIV/0!</v>
      </c>
      <c r="F34" s="54">
        <f t="shared" si="2"/>
        <v>0</v>
      </c>
      <c r="G34" s="233"/>
    </row>
    <row r="35" spans="1:7" ht="20.100000000000001" customHeight="1" x14ac:dyDescent="0.35">
      <c r="A35" s="10"/>
      <c r="B35" s="11"/>
      <c r="C35" s="13">
        <f t="shared" si="1"/>
        <v>0</v>
      </c>
      <c r="D35" s="11"/>
      <c r="E35" s="53" t="e">
        <f t="shared" si="0"/>
        <v>#DIV/0!</v>
      </c>
      <c r="F35" s="54">
        <f t="shared" ref="F35:F48" si="3">D35*1.06</f>
        <v>0</v>
      </c>
      <c r="G35" s="233"/>
    </row>
    <row r="36" spans="1:7" ht="20.100000000000001" customHeight="1" x14ac:dyDescent="0.35">
      <c r="A36" s="10"/>
      <c r="B36" s="11"/>
      <c r="C36" s="13">
        <f t="shared" si="1"/>
        <v>0</v>
      </c>
      <c r="D36" s="11"/>
      <c r="E36" s="53" t="e">
        <f t="shared" si="0"/>
        <v>#DIV/0!</v>
      </c>
      <c r="F36" s="54">
        <f t="shared" si="3"/>
        <v>0</v>
      </c>
      <c r="G36" s="233"/>
    </row>
    <row r="37" spans="1:7" ht="20.100000000000001" customHeight="1" x14ac:dyDescent="0.35">
      <c r="A37" s="10"/>
      <c r="B37" s="11"/>
      <c r="C37" s="13">
        <f t="shared" si="1"/>
        <v>0</v>
      </c>
      <c r="D37" s="11"/>
      <c r="E37" s="53" t="e">
        <f t="shared" si="0"/>
        <v>#DIV/0!</v>
      </c>
      <c r="F37" s="54">
        <f t="shared" si="3"/>
        <v>0</v>
      </c>
      <c r="G37" s="233"/>
    </row>
    <row r="38" spans="1:7" ht="20.100000000000001" customHeight="1" x14ac:dyDescent="0.35">
      <c r="A38" s="10"/>
      <c r="B38" s="11"/>
      <c r="C38" s="13">
        <f t="shared" si="1"/>
        <v>0</v>
      </c>
      <c r="D38" s="11"/>
      <c r="E38" s="53" t="e">
        <f t="shared" si="0"/>
        <v>#DIV/0!</v>
      </c>
      <c r="F38" s="54">
        <f t="shared" si="3"/>
        <v>0</v>
      </c>
      <c r="G38" s="233"/>
    </row>
    <row r="39" spans="1:7" ht="20.100000000000001" customHeight="1" x14ac:dyDescent="0.35">
      <c r="A39" s="10"/>
      <c r="B39" s="11"/>
      <c r="C39" s="13">
        <f t="shared" si="1"/>
        <v>0</v>
      </c>
      <c r="D39" s="11"/>
      <c r="E39" s="53" t="e">
        <f t="shared" si="0"/>
        <v>#DIV/0!</v>
      </c>
      <c r="F39" s="54">
        <f t="shared" si="3"/>
        <v>0</v>
      </c>
      <c r="G39" s="233"/>
    </row>
    <row r="40" spans="1:7" ht="20.100000000000001" customHeight="1" x14ac:dyDescent="0.35">
      <c r="A40" s="10"/>
      <c r="B40" s="11"/>
      <c r="C40" s="13">
        <f t="shared" si="1"/>
        <v>0</v>
      </c>
      <c r="D40" s="11"/>
      <c r="E40" s="53" t="e">
        <f t="shared" si="0"/>
        <v>#DIV/0!</v>
      </c>
      <c r="F40" s="54">
        <f t="shared" si="3"/>
        <v>0</v>
      </c>
      <c r="G40" s="233"/>
    </row>
    <row r="41" spans="1:7" ht="20.100000000000001" customHeight="1" x14ac:dyDescent="0.35">
      <c r="A41" s="10"/>
      <c r="B41" s="11"/>
      <c r="C41" s="13">
        <f t="shared" si="1"/>
        <v>0</v>
      </c>
      <c r="D41" s="11"/>
      <c r="E41" s="53" t="e">
        <f t="shared" si="0"/>
        <v>#DIV/0!</v>
      </c>
      <c r="F41" s="54">
        <f t="shared" si="3"/>
        <v>0</v>
      </c>
      <c r="G41" s="233"/>
    </row>
    <row r="42" spans="1:7" ht="20.100000000000001" customHeight="1" x14ac:dyDescent="0.35">
      <c r="A42" s="10"/>
      <c r="B42" s="11"/>
      <c r="C42" s="13">
        <f t="shared" si="1"/>
        <v>0</v>
      </c>
      <c r="D42" s="11"/>
      <c r="E42" s="53" t="e">
        <f t="shared" si="0"/>
        <v>#DIV/0!</v>
      </c>
      <c r="F42" s="54">
        <f t="shared" si="3"/>
        <v>0</v>
      </c>
      <c r="G42" s="233"/>
    </row>
    <row r="43" spans="1:7" ht="20.100000000000001" customHeight="1" x14ac:dyDescent="0.35">
      <c r="A43" s="10"/>
      <c r="B43" s="11"/>
      <c r="C43" s="13">
        <f t="shared" si="1"/>
        <v>0</v>
      </c>
      <c r="D43" s="11"/>
      <c r="E43" s="53" t="e">
        <f t="shared" si="0"/>
        <v>#DIV/0!</v>
      </c>
      <c r="F43" s="54">
        <f t="shared" si="3"/>
        <v>0</v>
      </c>
      <c r="G43" s="233"/>
    </row>
    <row r="44" spans="1:7" ht="20.100000000000001" customHeight="1" x14ac:dyDescent="0.35">
      <c r="A44" s="10"/>
      <c r="B44" s="11"/>
      <c r="C44" s="13">
        <f t="shared" si="1"/>
        <v>0</v>
      </c>
      <c r="D44" s="11"/>
      <c r="E44" s="53" t="e">
        <f t="shared" si="0"/>
        <v>#DIV/0!</v>
      </c>
      <c r="F44" s="54">
        <f t="shared" si="3"/>
        <v>0</v>
      </c>
      <c r="G44" s="233"/>
    </row>
    <row r="45" spans="1:7" ht="20.100000000000001" customHeight="1" x14ac:dyDescent="0.35">
      <c r="A45" s="10"/>
      <c r="B45" s="11"/>
      <c r="C45" s="13">
        <f t="shared" si="1"/>
        <v>0</v>
      </c>
      <c r="D45" s="11"/>
      <c r="E45" s="53" t="e">
        <f t="shared" si="0"/>
        <v>#DIV/0!</v>
      </c>
      <c r="F45" s="54">
        <f t="shared" si="3"/>
        <v>0</v>
      </c>
      <c r="G45" s="233"/>
    </row>
    <row r="46" spans="1:7" ht="20.100000000000001" customHeight="1" x14ac:dyDescent="0.35">
      <c r="A46" s="10"/>
      <c r="B46" s="11"/>
      <c r="C46" s="13">
        <f t="shared" si="1"/>
        <v>0</v>
      </c>
      <c r="D46" s="11"/>
      <c r="E46" s="53" t="e">
        <f t="shared" si="0"/>
        <v>#DIV/0!</v>
      </c>
      <c r="F46" s="54">
        <f t="shared" si="3"/>
        <v>0</v>
      </c>
      <c r="G46" s="233"/>
    </row>
    <row r="47" spans="1:7" ht="20.100000000000001" customHeight="1" x14ac:dyDescent="0.35">
      <c r="A47" s="10"/>
      <c r="B47" s="11"/>
      <c r="C47" s="13">
        <f t="shared" si="1"/>
        <v>0</v>
      </c>
      <c r="D47" s="11"/>
      <c r="E47" s="53" t="e">
        <f t="shared" si="0"/>
        <v>#DIV/0!</v>
      </c>
      <c r="F47" s="54">
        <f t="shared" si="3"/>
        <v>0</v>
      </c>
      <c r="G47" s="233"/>
    </row>
    <row r="48" spans="1:7" ht="20.100000000000001" customHeight="1" x14ac:dyDescent="0.35">
      <c r="A48" s="10"/>
      <c r="B48" s="11"/>
      <c r="C48" s="13">
        <f t="shared" si="1"/>
        <v>0</v>
      </c>
      <c r="D48" s="11"/>
      <c r="E48" s="53" t="e">
        <f t="shared" si="0"/>
        <v>#DIV/0!</v>
      </c>
      <c r="F48" s="54">
        <f t="shared" si="3"/>
        <v>0</v>
      </c>
      <c r="G48" s="233"/>
    </row>
    <row r="49" spans="1:7" ht="20.100000000000001" customHeight="1" x14ac:dyDescent="0.35">
      <c r="A49" s="10"/>
      <c r="B49" s="11"/>
      <c r="C49" s="13">
        <f t="shared" si="1"/>
        <v>0</v>
      </c>
      <c r="D49" s="11"/>
      <c r="E49" s="53" t="e">
        <f t="shared" si="0"/>
        <v>#DIV/0!</v>
      </c>
      <c r="F49" s="54">
        <f t="shared" ref="F49:F59" si="4">D49*1.06</f>
        <v>0</v>
      </c>
      <c r="G49" s="233"/>
    </row>
    <row r="50" spans="1:7" ht="20.100000000000001" customHeight="1" x14ac:dyDescent="0.35">
      <c r="A50" s="10"/>
      <c r="B50" s="11"/>
      <c r="C50" s="13">
        <f t="shared" si="1"/>
        <v>0</v>
      </c>
      <c r="D50" s="11"/>
      <c r="E50" s="53" t="e">
        <f t="shared" si="0"/>
        <v>#DIV/0!</v>
      </c>
      <c r="F50" s="54">
        <f t="shared" si="4"/>
        <v>0</v>
      </c>
      <c r="G50" s="233"/>
    </row>
    <row r="51" spans="1:7" ht="20.100000000000001" customHeight="1" x14ac:dyDescent="0.35">
      <c r="A51" s="10"/>
      <c r="B51" s="11"/>
      <c r="C51" s="13">
        <f t="shared" si="1"/>
        <v>0</v>
      </c>
      <c r="D51" s="11"/>
      <c r="E51" s="53" t="e">
        <f t="shared" si="0"/>
        <v>#DIV/0!</v>
      </c>
      <c r="F51" s="54">
        <f t="shared" si="4"/>
        <v>0</v>
      </c>
      <c r="G51" s="233"/>
    </row>
    <row r="52" spans="1:7" ht="20.100000000000001" customHeight="1" x14ac:dyDescent="0.35">
      <c r="A52" s="10"/>
      <c r="B52" s="11"/>
      <c r="C52" s="13">
        <f t="shared" si="1"/>
        <v>0</v>
      </c>
      <c r="D52" s="11"/>
      <c r="E52" s="53" t="e">
        <f t="shared" si="0"/>
        <v>#DIV/0!</v>
      </c>
      <c r="F52" s="54">
        <f t="shared" si="4"/>
        <v>0</v>
      </c>
      <c r="G52" s="233"/>
    </row>
    <row r="53" spans="1:7" ht="20.100000000000001" customHeight="1" x14ac:dyDescent="0.35">
      <c r="A53" s="10"/>
      <c r="B53" s="11"/>
      <c r="C53" s="13">
        <f t="shared" si="1"/>
        <v>0</v>
      </c>
      <c r="D53" s="11"/>
      <c r="E53" s="53" t="e">
        <f t="shared" si="0"/>
        <v>#DIV/0!</v>
      </c>
      <c r="F53" s="54">
        <f t="shared" si="4"/>
        <v>0</v>
      </c>
      <c r="G53" s="233"/>
    </row>
    <row r="54" spans="1:7" ht="20.100000000000001" customHeight="1" x14ac:dyDescent="0.35">
      <c r="A54" s="10"/>
      <c r="B54" s="11"/>
      <c r="C54" s="13">
        <f t="shared" si="1"/>
        <v>0</v>
      </c>
      <c r="D54" s="11"/>
      <c r="E54" s="53" t="e">
        <f t="shared" si="0"/>
        <v>#DIV/0!</v>
      </c>
      <c r="F54" s="54">
        <f t="shared" si="4"/>
        <v>0</v>
      </c>
      <c r="G54" s="233"/>
    </row>
    <row r="55" spans="1:7" ht="20.100000000000001" customHeight="1" x14ac:dyDescent="0.35">
      <c r="A55" s="10"/>
      <c r="B55" s="11"/>
      <c r="C55" s="13">
        <f t="shared" si="1"/>
        <v>0</v>
      </c>
      <c r="D55" s="11"/>
      <c r="E55" s="53" t="e">
        <f t="shared" si="0"/>
        <v>#DIV/0!</v>
      </c>
      <c r="F55" s="54">
        <f t="shared" si="4"/>
        <v>0</v>
      </c>
      <c r="G55" s="233"/>
    </row>
    <row r="56" spans="1:7" ht="20.100000000000001" customHeight="1" x14ac:dyDescent="0.35">
      <c r="A56" s="10"/>
      <c r="B56" s="11"/>
      <c r="C56" s="13">
        <f t="shared" si="1"/>
        <v>0</v>
      </c>
      <c r="D56" s="11"/>
      <c r="E56" s="53" t="e">
        <f t="shared" si="0"/>
        <v>#DIV/0!</v>
      </c>
      <c r="F56" s="54">
        <f t="shared" si="4"/>
        <v>0</v>
      </c>
      <c r="G56" s="233"/>
    </row>
    <row r="57" spans="1:7" ht="20.100000000000001" customHeight="1" x14ac:dyDescent="0.35">
      <c r="A57" s="10"/>
      <c r="B57" s="11"/>
      <c r="C57" s="13">
        <f t="shared" si="1"/>
        <v>0</v>
      </c>
      <c r="D57" s="11"/>
      <c r="E57" s="53" t="e">
        <f t="shared" si="0"/>
        <v>#DIV/0!</v>
      </c>
      <c r="F57" s="54">
        <f t="shared" si="4"/>
        <v>0</v>
      </c>
      <c r="G57" s="233"/>
    </row>
    <row r="58" spans="1:7" ht="20.100000000000001" customHeight="1" x14ac:dyDescent="0.35">
      <c r="A58" s="10"/>
      <c r="B58" s="11"/>
      <c r="C58" s="13">
        <f t="shared" si="1"/>
        <v>0</v>
      </c>
      <c r="D58" s="11"/>
      <c r="E58" s="53" t="e">
        <f t="shared" si="0"/>
        <v>#DIV/0!</v>
      </c>
      <c r="F58" s="54">
        <f t="shared" si="4"/>
        <v>0</v>
      </c>
      <c r="G58" s="233"/>
    </row>
    <row r="59" spans="1:7" ht="20.100000000000001" customHeight="1" x14ac:dyDescent="0.35">
      <c r="A59" s="10"/>
      <c r="B59" s="11"/>
      <c r="C59" s="13">
        <f t="shared" si="1"/>
        <v>0</v>
      </c>
      <c r="D59" s="11"/>
      <c r="E59" s="53" t="e">
        <f t="shared" si="0"/>
        <v>#DIV/0!</v>
      </c>
      <c r="F59" s="54">
        <f t="shared" si="4"/>
        <v>0</v>
      </c>
      <c r="G59" s="233"/>
    </row>
    <row r="60" spans="1:7" ht="20.100000000000001" customHeight="1" x14ac:dyDescent="0.35">
      <c r="A60" s="10"/>
      <c r="B60" s="11"/>
      <c r="C60" s="13">
        <f t="shared" si="1"/>
        <v>0</v>
      </c>
      <c r="D60" s="11"/>
      <c r="E60" s="53" t="e">
        <f t="shared" si="0"/>
        <v>#DIV/0!</v>
      </c>
      <c r="F60" s="54">
        <f t="shared" si="2"/>
        <v>0</v>
      </c>
      <c r="G60" s="233"/>
    </row>
    <row r="61" spans="1:7" ht="20.100000000000001" customHeight="1" x14ac:dyDescent="0.35">
      <c r="A61" s="10"/>
      <c r="B61" s="11"/>
      <c r="C61" s="13">
        <f t="shared" si="1"/>
        <v>0</v>
      </c>
      <c r="D61" s="11"/>
      <c r="E61" s="53" t="e">
        <f t="shared" si="0"/>
        <v>#DIV/0!</v>
      </c>
      <c r="F61" s="54">
        <f t="shared" si="2"/>
        <v>0</v>
      </c>
      <c r="G61" s="233"/>
    </row>
    <row r="62" spans="1:7" ht="20.100000000000001" customHeight="1" x14ac:dyDescent="0.35">
      <c r="A62" s="10"/>
      <c r="B62" s="11"/>
      <c r="C62" s="13">
        <f t="shared" si="1"/>
        <v>0</v>
      </c>
      <c r="D62" s="11"/>
      <c r="E62" s="53" t="e">
        <f t="shared" si="0"/>
        <v>#DIV/0!</v>
      </c>
      <c r="F62" s="54">
        <f t="shared" si="2"/>
        <v>0</v>
      </c>
      <c r="G62" s="233"/>
    </row>
    <row r="63" spans="1:7" ht="20.100000000000001" customHeight="1" x14ac:dyDescent="0.35">
      <c r="A63" s="10"/>
      <c r="B63" s="11"/>
      <c r="C63" s="13">
        <f t="shared" si="1"/>
        <v>0</v>
      </c>
      <c r="D63" s="11"/>
      <c r="E63" s="53" t="e">
        <f t="shared" si="0"/>
        <v>#DIV/0!</v>
      </c>
      <c r="F63" s="54">
        <f t="shared" si="2"/>
        <v>0</v>
      </c>
      <c r="G63" s="233"/>
    </row>
    <row r="64" spans="1:7" ht="20.100000000000001" customHeight="1" x14ac:dyDescent="0.35">
      <c r="A64" s="10"/>
      <c r="B64" s="11"/>
      <c r="C64" s="13">
        <f t="shared" si="1"/>
        <v>0</v>
      </c>
      <c r="D64" s="11"/>
      <c r="E64" s="53" t="e">
        <f t="shared" si="0"/>
        <v>#DIV/0!</v>
      </c>
      <c r="F64" s="54">
        <f t="shared" si="2"/>
        <v>0</v>
      </c>
      <c r="G64" s="233"/>
    </row>
    <row r="65" spans="1:7" ht="20.100000000000001" customHeight="1" x14ac:dyDescent="0.35">
      <c r="A65" s="10"/>
      <c r="B65" s="11"/>
      <c r="C65" s="13">
        <f t="shared" si="1"/>
        <v>0</v>
      </c>
      <c r="D65" s="11"/>
      <c r="E65" s="53" t="e">
        <f t="shared" si="0"/>
        <v>#DIV/0!</v>
      </c>
      <c r="F65" s="54">
        <f t="shared" si="2"/>
        <v>0</v>
      </c>
      <c r="G65" s="233"/>
    </row>
    <row r="66" spans="1:7" ht="20.100000000000001" customHeight="1" x14ac:dyDescent="0.35">
      <c r="A66" s="10"/>
      <c r="B66" s="11"/>
      <c r="C66" s="13">
        <f t="shared" si="1"/>
        <v>0</v>
      </c>
      <c r="D66" s="11"/>
      <c r="E66" s="53" t="e">
        <f t="shared" si="0"/>
        <v>#DIV/0!</v>
      </c>
      <c r="F66" s="54">
        <f t="shared" si="2"/>
        <v>0</v>
      </c>
      <c r="G66" s="233"/>
    </row>
    <row r="67" spans="1:7" ht="20.100000000000001" customHeight="1" x14ac:dyDescent="0.35">
      <c r="A67" s="10"/>
      <c r="B67" s="11"/>
      <c r="C67" s="13">
        <f t="shared" si="1"/>
        <v>0</v>
      </c>
      <c r="D67" s="11"/>
      <c r="E67" s="53" t="e">
        <f t="shared" si="0"/>
        <v>#DIV/0!</v>
      </c>
      <c r="F67" s="54">
        <f t="shared" si="2"/>
        <v>0</v>
      </c>
      <c r="G67" s="233"/>
    </row>
    <row r="68" spans="1:7" ht="20.100000000000001" customHeight="1" x14ac:dyDescent="0.35">
      <c r="A68" s="10"/>
      <c r="B68" s="11"/>
      <c r="C68" s="13">
        <f t="shared" si="1"/>
        <v>0</v>
      </c>
      <c r="D68" s="11"/>
      <c r="E68" s="53" t="e">
        <f t="shared" si="0"/>
        <v>#DIV/0!</v>
      </c>
      <c r="F68" s="54">
        <f t="shared" si="2"/>
        <v>0</v>
      </c>
      <c r="G68" s="233"/>
    </row>
    <row r="69" spans="1:7" ht="20.100000000000001" customHeight="1" x14ac:dyDescent="0.35">
      <c r="A69" s="10"/>
      <c r="B69" s="11"/>
      <c r="C69" s="13">
        <f t="shared" si="1"/>
        <v>0</v>
      </c>
      <c r="D69" s="11"/>
      <c r="E69" s="53" t="e">
        <f t="shared" si="0"/>
        <v>#DIV/0!</v>
      </c>
      <c r="F69" s="54">
        <f t="shared" si="2"/>
        <v>0</v>
      </c>
      <c r="G69" s="233"/>
    </row>
    <row r="70" spans="1:7" ht="20.100000000000001" customHeight="1" x14ac:dyDescent="0.35">
      <c r="A70" s="10"/>
      <c r="B70" s="11"/>
      <c r="C70" s="13">
        <f t="shared" si="1"/>
        <v>0</v>
      </c>
      <c r="D70" s="11"/>
      <c r="E70" s="53" t="e">
        <f t="shared" si="0"/>
        <v>#DIV/0!</v>
      </c>
      <c r="F70" s="54">
        <f t="shared" si="2"/>
        <v>0</v>
      </c>
      <c r="G70" s="233"/>
    </row>
    <row r="71" spans="1:7" ht="20.100000000000001" customHeight="1" x14ac:dyDescent="0.35">
      <c r="A71" s="10"/>
      <c r="B71" s="11"/>
      <c r="C71" s="13">
        <f t="shared" si="1"/>
        <v>0</v>
      </c>
      <c r="D71" s="11"/>
      <c r="E71" s="53" t="e">
        <f t="shared" si="0"/>
        <v>#DIV/0!</v>
      </c>
      <c r="F71" s="54">
        <f t="shared" si="2"/>
        <v>0</v>
      </c>
      <c r="G71" s="233"/>
    </row>
    <row r="72" spans="1:7" ht="20.100000000000001" customHeight="1" x14ac:dyDescent="0.35">
      <c r="A72" s="10"/>
      <c r="B72" s="11"/>
      <c r="C72" s="13">
        <f t="shared" si="1"/>
        <v>0</v>
      </c>
      <c r="D72" s="11"/>
      <c r="E72" s="53" t="e">
        <f t="shared" si="0"/>
        <v>#DIV/0!</v>
      </c>
      <c r="F72" s="54">
        <f t="shared" si="2"/>
        <v>0</v>
      </c>
      <c r="G72" s="233"/>
    </row>
    <row r="73" spans="1:7" ht="20.100000000000001" customHeight="1" x14ac:dyDescent="0.35">
      <c r="A73" s="10"/>
      <c r="B73" s="11"/>
      <c r="C73" s="13">
        <f t="shared" si="1"/>
        <v>0</v>
      </c>
      <c r="D73" s="11"/>
      <c r="E73" s="53" t="e">
        <f t="shared" si="0"/>
        <v>#DIV/0!</v>
      </c>
      <c r="F73" s="54">
        <f t="shared" si="2"/>
        <v>0</v>
      </c>
      <c r="G73" s="233"/>
    </row>
    <row r="74" spans="1:7" ht="20.100000000000001" customHeight="1" thickBot="1" x14ac:dyDescent="0.4">
      <c r="A74" s="12"/>
      <c r="B74" s="55"/>
      <c r="C74" s="13">
        <f t="shared" si="1"/>
        <v>0</v>
      </c>
      <c r="D74" s="55"/>
      <c r="E74" s="295" t="e">
        <f t="shared" si="0"/>
        <v>#DIV/0!</v>
      </c>
      <c r="F74" s="56">
        <f t="shared" si="2"/>
        <v>0</v>
      </c>
      <c r="G74" s="233"/>
    </row>
    <row r="75" spans="1:7" s="1" customFormat="1" ht="20.100000000000001" customHeight="1" thickBot="1" x14ac:dyDescent="0.4">
      <c r="A75" s="57" t="s">
        <v>4</v>
      </c>
      <c r="B75" s="58">
        <f>SUM(B14:B74)</f>
        <v>5.77</v>
      </c>
      <c r="C75" s="59"/>
      <c r="D75" s="58">
        <f>SUM(D14:D74)</f>
        <v>14.55</v>
      </c>
      <c r="E75" s="297">
        <f t="shared" si="0"/>
        <v>0.39656357388316149</v>
      </c>
      <c r="F75" s="60"/>
      <c r="G75" s="234"/>
    </row>
    <row r="76" spans="1:7" ht="40.049999999999997" customHeight="1" x14ac:dyDescent="0.35">
      <c r="E76" s="270" t="s">
        <v>5</v>
      </c>
      <c r="F76" s="271" t="s">
        <v>96</v>
      </c>
    </row>
    <row r="77" spans="1:7" ht="20.100000000000001" customHeight="1" x14ac:dyDescent="0.35">
      <c r="A77" s="6"/>
    </row>
    <row r="78" spans="1:7" ht="19.95" customHeight="1" x14ac:dyDescent="0.35">
      <c r="A78" s="62"/>
    </row>
    <row r="79" spans="1:7" ht="20.100000000000001" customHeight="1" x14ac:dyDescent="0.35">
      <c r="A79" s="61" t="s">
        <v>43</v>
      </c>
    </row>
    <row r="80" spans="1:7" ht="20.100000000000001" customHeight="1" x14ac:dyDescent="0.35">
      <c r="A80" s="5"/>
    </row>
    <row r="81" spans="1:1" ht="20.100000000000001" customHeight="1" x14ac:dyDescent="0.35">
      <c r="A81" s="6"/>
    </row>
    <row r="82" spans="1:1" ht="20.100000000000001" customHeight="1" x14ac:dyDescent="0.35"/>
    <row r="83" spans="1:1" ht="20.100000000000001" customHeight="1" x14ac:dyDescent="0.35"/>
    <row r="84" spans="1:1" ht="20.100000000000001" customHeight="1" x14ac:dyDescent="0.35"/>
    <row r="85" spans="1:1" ht="20.100000000000001" customHeight="1" x14ac:dyDescent="0.35"/>
    <row r="86" spans="1:1" ht="20.100000000000001" customHeight="1" x14ac:dyDescent="0.35"/>
    <row r="87" spans="1:1" ht="20.100000000000001" customHeight="1" x14ac:dyDescent="0.35"/>
    <row r="88" spans="1:1" ht="20.100000000000001" customHeight="1" x14ac:dyDescent="0.35"/>
    <row r="89" spans="1:1" ht="20.100000000000001" customHeight="1" x14ac:dyDescent="0.35"/>
    <row r="90" spans="1:1" ht="20.100000000000001" customHeight="1" x14ac:dyDescent="0.35"/>
    <row r="91" spans="1:1" ht="20.100000000000001" customHeight="1" x14ac:dyDescent="0.35"/>
    <row r="92" spans="1:1" ht="20.100000000000001" customHeight="1" x14ac:dyDescent="0.35"/>
    <row r="93" spans="1:1" ht="20.100000000000001" customHeight="1" x14ac:dyDescent="0.35"/>
  </sheetData>
  <protectedRanges>
    <protectedRange algorithmName="SHA-512" hashValue="sRgvIy+kS4YUQLObXJA5b5xHoCvDMU9FLS7QxaiFs71SNsTbE7P4EVALX8sHVjrcg6P4D/gnrxQ1U07/dyhdNw==" saltValue="ZGnfsxa/RzOqeh9YadHxpg==" spinCount="100000" sqref="H19 I23 I21 K21" name="Range1"/>
  </protectedRanges>
  <mergeCells count="9">
    <mergeCell ref="I8:K8"/>
    <mergeCell ref="A9:F10"/>
    <mergeCell ref="H9:K10"/>
    <mergeCell ref="F5:I5"/>
    <mergeCell ref="H21:K24"/>
    <mergeCell ref="H20:K20"/>
    <mergeCell ref="H19:K19"/>
    <mergeCell ref="H13:I13"/>
    <mergeCell ref="J13:K13"/>
  </mergeCells>
  <conditionalFormatting sqref="E14:E75">
    <cfRule type="cellIs" dxfId="72" priority="1" operator="lessThanOrEqual">
      <formula>0.4</formula>
    </cfRule>
    <cfRule type="cellIs" dxfId="71" priority="2" operator="greaterThan">
      <formula>0.4</formula>
    </cfRule>
  </conditionalFormatting>
  <conditionalFormatting sqref="H20:K20">
    <cfRule type="containsText" dxfId="70" priority="3" operator="containsText" text="Yes: Revenue Ratio is acceptable">
      <formula>NOT(ISERROR(SEARCH("Yes: Revenue Ratio is acceptable",H20)))</formula>
    </cfRule>
    <cfRule type="containsText" dxfId="69" priority="4" operator="containsText" text="No: Revenue Ratio is too low">
      <formula>NOT(ISERROR(SEARCH("No: Revenue Ratio is too low",H20)))</formula>
    </cfRule>
    <cfRule type="colorScale" priority="5">
      <colorScale>
        <cfvo type="formula" val="&quot;J18&gt;H18&quot;"/>
        <cfvo type="formula" val="&quot;J18&lt;H18&quot;"/>
        <color rgb="FFFF7C80"/>
        <color rgb="FF63BE7B"/>
      </colorScale>
    </cfRule>
  </conditionalFormatting>
  <printOptions horizontalCentered="1"/>
  <pageMargins left="0.75" right="0.75" top="0.75" bottom="0.5" header="0.3" footer="0"/>
  <pageSetup scale="7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M80"/>
  <sheetViews>
    <sheetView workbookViewId="0">
      <selection activeCell="C1" sqref="C1"/>
    </sheetView>
  </sheetViews>
  <sheetFormatPr defaultRowHeight="14.4" x14ac:dyDescent="0.3"/>
  <cols>
    <col min="2" max="2" width="32.6640625" customWidth="1"/>
    <col min="3" max="3" width="8.6640625" customWidth="1"/>
    <col min="4" max="4" width="32.6640625" customWidth="1"/>
    <col min="5" max="5" width="8.6640625" customWidth="1"/>
    <col min="6" max="6" width="32.6640625" customWidth="1"/>
    <col min="7" max="7" width="8.6640625" customWidth="1"/>
    <col min="8" max="8" width="32.6640625" customWidth="1"/>
    <col min="9" max="9" width="8.6640625" customWidth="1"/>
    <col min="10" max="10" width="32.6640625" customWidth="1"/>
    <col min="11" max="11" width="8.6640625" customWidth="1"/>
    <col min="12" max="16" width="0" hidden="1" customWidth="1"/>
  </cols>
  <sheetData>
    <row r="1" spans="1:13" ht="25.05" customHeight="1" x14ac:dyDescent="0.3"/>
    <row r="2" spans="1:13" ht="25.05" customHeight="1" x14ac:dyDescent="0.45">
      <c r="F2" s="42" t="s">
        <v>14</v>
      </c>
    </row>
    <row r="3" spans="1:13" ht="25.05" customHeight="1" x14ac:dyDescent="0.45">
      <c r="F3" s="42" t="s">
        <v>15</v>
      </c>
    </row>
    <row r="4" spans="1:13" s="14" customFormat="1" ht="25.05" customHeight="1" x14ac:dyDescent="0.3">
      <c r="F4" s="15"/>
    </row>
    <row r="5" spans="1:13" s="14" customFormat="1" ht="18" customHeight="1" x14ac:dyDescent="0.3">
      <c r="A5" s="14" t="s">
        <v>16</v>
      </c>
      <c r="B5" s="16"/>
      <c r="D5" s="283" t="s">
        <v>117</v>
      </c>
      <c r="E5" s="17">
        <v>4.71</v>
      </c>
    </row>
    <row r="6" spans="1:13" s="14" customFormat="1" ht="18" customHeight="1" x14ac:dyDescent="0.3">
      <c r="A6" s="14" t="s">
        <v>17</v>
      </c>
      <c r="B6" s="18"/>
      <c r="D6" s="14" t="s">
        <v>18</v>
      </c>
      <c r="E6" s="19">
        <f>M8/M20/E5</f>
        <v>0.40339702760084922</v>
      </c>
    </row>
    <row r="7" spans="1:13" s="14" customFormat="1" ht="15.6" x14ac:dyDescent="0.3"/>
    <row r="8" spans="1:13" s="14" customFormat="1" ht="16.2" thickBot="1" x14ac:dyDescent="0.35">
      <c r="B8" s="48" t="s">
        <v>19</v>
      </c>
      <c r="C8" s="50">
        <f>IF(C19&gt;0,C19,0)</f>
        <v>1.9</v>
      </c>
      <c r="D8" s="48" t="s">
        <v>20</v>
      </c>
      <c r="E8" s="50">
        <f>IF(E19&gt;0,E19,0)</f>
        <v>0</v>
      </c>
      <c r="F8" s="48" t="s">
        <v>21</v>
      </c>
      <c r="G8" s="50">
        <f>IF(G19&gt;0,G19,0)</f>
        <v>0</v>
      </c>
      <c r="H8" s="48" t="s">
        <v>22</v>
      </c>
      <c r="I8" s="50">
        <f>IF(I19&gt;0,I19,0)</f>
        <v>0</v>
      </c>
      <c r="J8" s="48" t="s">
        <v>23</v>
      </c>
      <c r="K8" s="50">
        <f>IF(K19&gt;0,K19,0)</f>
        <v>0</v>
      </c>
      <c r="L8" s="20">
        <f>SUM(B8:K8)</f>
        <v>1.9</v>
      </c>
      <c r="M8" s="21">
        <f>L8+L21+L34+L47+L60</f>
        <v>1.9</v>
      </c>
    </row>
    <row r="9" spans="1:13" s="14" customFormat="1" ht="16.2" thickTop="1" x14ac:dyDescent="0.3">
      <c r="A9" s="22" t="s">
        <v>24</v>
      </c>
      <c r="B9" s="23" t="s">
        <v>25</v>
      </c>
      <c r="C9" s="24" t="s">
        <v>26</v>
      </c>
      <c r="D9" s="23" t="s">
        <v>25</v>
      </c>
      <c r="E9" s="24" t="s">
        <v>26</v>
      </c>
      <c r="F9" s="23" t="s">
        <v>25</v>
      </c>
      <c r="G9" s="24" t="s">
        <v>26</v>
      </c>
      <c r="H9" s="23" t="s">
        <v>25</v>
      </c>
      <c r="I9" s="24" t="s">
        <v>26</v>
      </c>
      <c r="J9" s="23" t="s">
        <v>25</v>
      </c>
      <c r="K9" s="24" t="s">
        <v>26</v>
      </c>
      <c r="L9" s="20"/>
    </row>
    <row r="10" spans="1:13" s="14" customFormat="1" ht="15.6" x14ac:dyDescent="0.3">
      <c r="A10" s="22" t="s">
        <v>27</v>
      </c>
      <c r="B10" s="25" t="s">
        <v>28</v>
      </c>
      <c r="C10" s="26">
        <v>0.8</v>
      </c>
      <c r="D10" s="25"/>
      <c r="E10" s="26"/>
      <c r="F10" s="25"/>
      <c r="G10" s="26"/>
      <c r="H10" s="25"/>
      <c r="I10" s="26"/>
      <c r="J10" s="25"/>
      <c r="K10" s="26"/>
      <c r="L10" s="20"/>
    </row>
    <row r="11" spans="1:13" s="14" customFormat="1" ht="15.6" x14ac:dyDescent="0.3">
      <c r="A11" s="22" t="s">
        <v>27</v>
      </c>
      <c r="B11" s="25" t="s">
        <v>29</v>
      </c>
      <c r="C11" s="26">
        <v>1.22</v>
      </c>
      <c r="D11" s="25"/>
      <c r="E11" s="26"/>
      <c r="F11" s="25"/>
      <c r="G11" s="26"/>
      <c r="H11" s="25"/>
      <c r="I11" s="26"/>
      <c r="J11" s="25"/>
      <c r="K11" s="26"/>
      <c r="L11" s="20"/>
    </row>
    <row r="12" spans="1:13" s="14" customFormat="1" ht="15.6" x14ac:dyDescent="0.3">
      <c r="A12" s="22"/>
      <c r="B12" s="27" t="s">
        <v>30</v>
      </c>
      <c r="C12" s="28">
        <v>0.3</v>
      </c>
      <c r="D12" s="27"/>
      <c r="E12" s="28"/>
      <c r="F12" s="27"/>
      <c r="G12" s="28"/>
      <c r="H12" s="27"/>
      <c r="I12" s="28"/>
      <c r="J12" s="27"/>
      <c r="K12" s="28"/>
      <c r="L12" s="20"/>
    </row>
    <row r="13" spans="1:13" s="14" customFormat="1" ht="15.6" x14ac:dyDescent="0.3">
      <c r="A13" s="22"/>
      <c r="B13" s="27" t="s">
        <v>31</v>
      </c>
      <c r="C13" s="28">
        <v>0.24</v>
      </c>
      <c r="D13" s="27"/>
      <c r="E13" s="28"/>
      <c r="F13" s="27"/>
      <c r="G13" s="28"/>
      <c r="H13" s="27"/>
      <c r="I13" s="28"/>
      <c r="J13" s="27"/>
      <c r="K13" s="28"/>
      <c r="L13" s="20"/>
    </row>
    <row r="14" spans="1:13" s="14" customFormat="1" ht="15.6" x14ac:dyDescent="0.3">
      <c r="A14" s="22"/>
      <c r="B14" s="27"/>
      <c r="C14" s="28"/>
      <c r="D14" s="27"/>
      <c r="E14" s="28"/>
      <c r="F14" s="27"/>
      <c r="G14" s="28"/>
      <c r="H14" s="27"/>
      <c r="I14" s="28"/>
      <c r="J14" s="27"/>
      <c r="K14" s="28"/>
      <c r="L14" s="20"/>
    </row>
    <row r="15" spans="1:13" s="14" customFormat="1" ht="15.6" x14ac:dyDescent="0.3">
      <c r="A15" s="22"/>
      <c r="B15" s="29" t="s">
        <v>32</v>
      </c>
      <c r="C15" s="28"/>
      <c r="D15" s="27"/>
      <c r="E15" s="28"/>
      <c r="F15" s="27"/>
      <c r="G15" s="28"/>
      <c r="H15" s="27"/>
      <c r="I15" s="28"/>
      <c r="J15" s="27"/>
      <c r="K15" s="28"/>
      <c r="L15" s="20"/>
    </row>
    <row r="16" spans="1:13" s="14" customFormat="1" ht="15.6" x14ac:dyDescent="0.3">
      <c r="A16" s="22"/>
      <c r="B16" s="27"/>
      <c r="C16" s="28"/>
      <c r="D16" s="27"/>
      <c r="E16" s="28"/>
      <c r="F16" s="27"/>
      <c r="G16" s="28"/>
      <c r="H16" s="27"/>
      <c r="I16" s="28"/>
      <c r="J16" s="27"/>
      <c r="K16" s="28"/>
      <c r="L16" s="20"/>
    </row>
    <row r="17" spans="1:13" s="14" customFormat="1" ht="15.6" x14ac:dyDescent="0.3">
      <c r="A17" s="22"/>
      <c r="B17" s="27"/>
      <c r="C17" s="28"/>
      <c r="D17" s="27"/>
      <c r="E17" s="28"/>
      <c r="F17" s="27"/>
      <c r="G17" s="28"/>
      <c r="H17" s="27"/>
      <c r="I17" s="28"/>
      <c r="J17" s="27"/>
      <c r="K17" s="28"/>
      <c r="L17" s="20"/>
    </row>
    <row r="18" spans="1:13" s="14" customFormat="1" ht="16.2" thickBot="1" x14ac:dyDescent="0.35">
      <c r="A18" s="22"/>
      <c r="B18" s="30" t="s">
        <v>33</v>
      </c>
      <c r="C18" s="31">
        <v>0.35</v>
      </c>
      <c r="D18" s="30"/>
      <c r="E18" s="31"/>
      <c r="F18" s="30"/>
      <c r="G18" s="31"/>
      <c r="H18" s="30"/>
      <c r="I18" s="31"/>
      <c r="J18" s="30"/>
      <c r="K18" s="31"/>
      <c r="L18" s="20"/>
    </row>
    <row r="19" spans="1:13" s="14" customFormat="1" ht="16.2" thickBot="1" x14ac:dyDescent="0.35">
      <c r="B19" s="32" t="s">
        <v>34</v>
      </c>
      <c r="C19" s="33">
        <f>(C10+C11)/2+SUM(C12:C18)</f>
        <v>1.9</v>
      </c>
      <c r="D19" s="34" t="s">
        <v>34</v>
      </c>
      <c r="E19" s="33">
        <f>(E10+E11)/2+SUM(E12:E18)</f>
        <v>0</v>
      </c>
      <c r="F19" s="34" t="s">
        <v>34</v>
      </c>
      <c r="G19" s="33">
        <f>(G10+G11)/2+SUM(G12:G18)</f>
        <v>0</v>
      </c>
      <c r="H19" s="34" t="s">
        <v>34</v>
      </c>
      <c r="I19" s="33">
        <f>(I10+I11)/2+SUM(I12:I18)</f>
        <v>0</v>
      </c>
      <c r="J19" s="34" t="s">
        <v>34</v>
      </c>
      <c r="K19" s="33">
        <f>(K10+K11)/2+SUM(K12:K18)</f>
        <v>0</v>
      </c>
      <c r="L19" s="20"/>
    </row>
    <row r="20" spans="1:13" s="14" customFormat="1" ht="15.6" x14ac:dyDescent="0.3">
      <c r="B20" s="35"/>
      <c r="C20" s="51">
        <f>IF(C19&gt;0,1,0)</f>
        <v>1</v>
      </c>
      <c r="D20" s="35"/>
      <c r="E20" s="51">
        <f t="shared" ref="E20:K20" si="0">IF(E19&gt;0,1,0)</f>
        <v>0</v>
      </c>
      <c r="F20" s="35"/>
      <c r="G20" s="51">
        <f t="shared" si="0"/>
        <v>0</v>
      </c>
      <c r="H20" s="35"/>
      <c r="I20" s="51">
        <f t="shared" si="0"/>
        <v>0</v>
      </c>
      <c r="J20" s="35"/>
      <c r="K20" s="51">
        <f t="shared" si="0"/>
        <v>0</v>
      </c>
      <c r="L20" s="20">
        <f>SUM(B20:K20)</f>
        <v>1</v>
      </c>
      <c r="M20" s="36">
        <f>L20+L33+L46+L59+L72</f>
        <v>1</v>
      </c>
    </row>
    <row r="21" spans="1:13" s="14" customFormat="1" ht="16.2" thickBot="1" x14ac:dyDescent="0.35">
      <c r="B21" s="49" t="s">
        <v>19</v>
      </c>
      <c r="C21" s="50">
        <f>IF(C32&gt;0,C32,0)</f>
        <v>0</v>
      </c>
      <c r="D21" s="49" t="s">
        <v>20</v>
      </c>
      <c r="E21" s="50">
        <f>IF(E32&gt;0,E32,0)</f>
        <v>0</v>
      </c>
      <c r="F21" s="49" t="s">
        <v>21</v>
      </c>
      <c r="G21" s="50">
        <f>IF(G32&gt;0,G32,0)</f>
        <v>0</v>
      </c>
      <c r="H21" s="49" t="s">
        <v>22</v>
      </c>
      <c r="I21" s="50">
        <f>IF(I32&gt;0,I32,0)</f>
        <v>0</v>
      </c>
      <c r="J21" s="49" t="s">
        <v>23</v>
      </c>
      <c r="K21" s="50">
        <f>IF(K32&gt;0,K32,0)</f>
        <v>0</v>
      </c>
      <c r="L21" s="20">
        <f>SUM(B21:K21)</f>
        <v>0</v>
      </c>
    </row>
    <row r="22" spans="1:13" s="14" customFormat="1" ht="16.2" thickTop="1" x14ac:dyDescent="0.3">
      <c r="A22" s="22" t="s">
        <v>35</v>
      </c>
      <c r="B22" s="37" t="s">
        <v>25</v>
      </c>
      <c r="C22" s="38" t="s">
        <v>26</v>
      </c>
      <c r="D22" s="37" t="s">
        <v>25</v>
      </c>
      <c r="E22" s="38" t="s">
        <v>26</v>
      </c>
      <c r="F22" s="37" t="s">
        <v>25</v>
      </c>
      <c r="G22" s="38" t="s">
        <v>26</v>
      </c>
      <c r="H22" s="37" t="s">
        <v>25</v>
      </c>
      <c r="I22" s="38" t="s">
        <v>26</v>
      </c>
      <c r="J22" s="37" t="s">
        <v>25</v>
      </c>
      <c r="K22" s="38" t="s">
        <v>26</v>
      </c>
      <c r="L22" s="20"/>
    </row>
    <row r="23" spans="1:13" s="14" customFormat="1" ht="15.6" x14ac:dyDescent="0.3">
      <c r="A23" s="22" t="s">
        <v>27</v>
      </c>
      <c r="B23" s="25"/>
      <c r="C23" s="26"/>
      <c r="D23" s="25"/>
      <c r="E23" s="26"/>
      <c r="F23" s="25"/>
      <c r="G23" s="26"/>
      <c r="H23" s="25"/>
      <c r="I23" s="26"/>
      <c r="J23" s="25"/>
      <c r="K23" s="26"/>
      <c r="L23" s="20"/>
    </row>
    <row r="24" spans="1:13" s="14" customFormat="1" ht="15.6" x14ac:dyDescent="0.3">
      <c r="A24" s="22" t="s">
        <v>27</v>
      </c>
      <c r="B24" s="25"/>
      <c r="C24" s="26"/>
      <c r="D24" s="25"/>
      <c r="E24" s="26"/>
      <c r="F24" s="25"/>
      <c r="G24" s="26"/>
      <c r="H24" s="25"/>
      <c r="I24" s="26"/>
      <c r="J24" s="25"/>
      <c r="K24" s="26"/>
      <c r="L24" s="20"/>
    </row>
    <row r="25" spans="1:13" s="14" customFormat="1" ht="15.6" x14ac:dyDescent="0.3">
      <c r="A25" s="22"/>
      <c r="B25" s="27"/>
      <c r="C25" s="28"/>
      <c r="D25" s="27"/>
      <c r="E25" s="28"/>
      <c r="F25" s="27"/>
      <c r="G25" s="28"/>
      <c r="H25" s="27"/>
      <c r="I25" s="28"/>
      <c r="J25" s="27"/>
      <c r="K25" s="28"/>
      <c r="L25" s="20"/>
    </row>
    <row r="26" spans="1:13" s="14" customFormat="1" ht="15.6" x14ac:dyDescent="0.3">
      <c r="A26" s="22"/>
      <c r="B26" s="27"/>
      <c r="C26" s="28"/>
      <c r="D26" s="27"/>
      <c r="E26" s="28"/>
      <c r="F26" s="27"/>
      <c r="G26" s="28"/>
      <c r="H26" s="27"/>
      <c r="I26" s="28"/>
      <c r="J26" s="27"/>
      <c r="K26" s="28"/>
      <c r="L26" s="20"/>
    </row>
    <row r="27" spans="1:13" s="14" customFormat="1" ht="15.6" x14ac:dyDescent="0.3">
      <c r="A27" s="22"/>
      <c r="B27" s="27"/>
      <c r="C27" s="28"/>
      <c r="D27" s="27"/>
      <c r="E27" s="28"/>
      <c r="F27" s="27"/>
      <c r="G27" s="28"/>
      <c r="H27" s="27"/>
      <c r="I27" s="28"/>
      <c r="J27" s="27"/>
      <c r="K27" s="28"/>
      <c r="L27" s="20"/>
    </row>
    <row r="28" spans="1:13" s="14" customFormat="1" ht="15.6" x14ac:dyDescent="0.3">
      <c r="A28" s="22"/>
      <c r="B28" s="27"/>
      <c r="C28" s="28"/>
      <c r="D28" s="27"/>
      <c r="E28" s="28"/>
      <c r="F28" s="27"/>
      <c r="G28" s="28"/>
      <c r="H28" s="27"/>
      <c r="I28" s="28"/>
      <c r="J28" s="27"/>
      <c r="K28" s="28"/>
      <c r="L28" s="20"/>
    </row>
    <row r="29" spans="1:13" s="14" customFormat="1" ht="15.6" x14ac:dyDescent="0.3">
      <c r="A29" s="22"/>
      <c r="B29" s="27"/>
      <c r="C29" s="28"/>
      <c r="D29" s="27"/>
      <c r="E29" s="28"/>
      <c r="F29" s="27"/>
      <c r="G29" s="28"/>
      <c r="H29" s="27"/>
      <c r="I29" s="28"/>
      <c r="J29" s="27"/>
      <c r="K29" s="28"/>
      <c r="L29" s="20"/>
    </row>
    <row r="30" spans="1:13" s="14" customFormat="1" ht="15.6" x14ac:dyDescent="0.3">
      <c r="A30" s="22"/>
      <c r="B30" s="27"/>
      <c r="C30" s="28"/>
      <c r="D30" s="27"/>
      <c r="E30" s="28"/>
      <c r="F30" s="27"/>
      <c r="G30" s="28"/>
      <c r="H30" s="27"/>
      <c r="I30" s="28"/>
      <c r="J30" s="27"/>
      <c r="K30" s="28"/>
      <c r="L30" s="20"/>
    </row>
    <row r="31" spans="1:13" s="14" customFormat="1" ht="16.2" thickBot="1" x14ac:dyDescent="0.35">
      <c r="A31" s="22"/>
      <c r="B31" s="30"/>
      <c r="C31" s="31"/>
      <c r="D31" s="30"/>
      <c r="E31" s="31"/>
      <c r="F31" s="30"/>
      <c r="G31" s="31"/>
      <c r="H31" s="30"/>
      <c r="I31" s="31"/>
      <c r="J31" s="30"/>
      <c r="K31" s="31"/>
      <c r="L31" s="20"/>
    </row>
    <row r="32" spans="1:13" s="14" customFormat="1" ht="16.2" thickBot="1" x14ac:dyDescent="0.35">
      <c r="B32" s="32" t="s">
        <v>34</v>
      </c>
      <c r="C32" s="33">
        <f>(C23+C24)/2+SUM(C25:C31)</f>
        <v>0</v>
      </c>
      <c r="D32" s="34" t="s">
        <v>34</v>
      </c>
      <c r="E32" s="33">
        <f>(E23+E24)/2+SUM(E25:E31)</f>
        <v>0</v>
      </c>
      <c r="F32" s="34" t="s">
        <v>34</v>
      </c>
      <c r="G32" s="33">
        <f>(G23+G24)/2+SUM(G25:G31)</f>
        <v>0</v>
      </c>
      <c r="H32" s="34" t="s">
        <v>34</v>
      </c>
      <c r="I32" s="33">
        <f>(I23+I24)/2+SUM(I25:I31)</f>
        <v>0</v>
      </c>
      <c r="J32" s="34" t="s">
        <v>34</v>
      </c>
      <c r="K32" s="33">
        <f>(K23+K24)/2+SUM(K25:K31)</f>
        <v>0</v>
      </c>
      <c r="L32" s="20"/>
    </row>
    <row r="33" spans="1:12" s="14" customFormat="1" ht="15.6" x14ac:dyDescent="0.3">
      <c r="B33" s="35"/>
      <c r="C33" s="51">
        <f>IF(C32&gt;0,1,0)</f>
        <v>0</v>
      </c>
      <c r="D33" s="35"/>
      <c r="E33" s="51">
        <f>IF(E32&gt;0,1,0)</f>
        <v>0</v>
      </c>
      <c r="F33" s="35"/>
      <c r="G33" s="51">
        <f>IF(G32&gt;0,1,0)</f>
        <v>0</v>
      </c>
      <c r="H33" s="35"/>
      <c r="I33" s="51">
        <f>IF(I32&gt;0,1,0)</f>
        <v>0</v>
      </c>
      <c r="J33" s="35"/>
      <c r="K33" s="51">
        <f>IF(K32&gt;0,1,0)</f>
        <v>0</v>
      </c>
      <c r="L33" s="20">
        <f>SUM(B33:K33)</f>
        <v>0</v>
      </c>
    </row>
    <row r="34" spans="1:12" s="14" customFormat="1" ht="16.2" thickBot="1" x14ac:dyDescent="0.35">
      <c r="B34" s="49" t="s">
        <v>19</v>
      </c>
      <c r="C34" s="50">
        <f>IF(C45&gt;0,C45,0)</f>
        <v>0</v>
      </c>
      <c r="D34" s="49" t="s">
        <v>20</v>
      </c>
      <c r="E34" s="50">
        <f>IF(E45&gt;0,E45,0)</f>
        <v>0</v>
      </c>
      <c r="F34" s="49" t="s">
        <v>21</v>
      </c>
      <c r="G34" s="50">
        <f>IF(G45&gt;0,G45,0)</f>
        <v>0</v>
      </c>
      <c r="H34" s="49" t="s">
        <v>22</v>
      </c>
      <c r="I34" s="50">
        <f>IF(I45&gt;0,I45,0)</f>
        <v>0</v>
      </c>
      <c r="J34" s="49" t="s">
        <v>23</v>
      </c>
      <c r="K34" s="50">
        <f>IF(K45&gt;0,K45,0)</f>
        <v>0</v>
      </c>
      <c r="L34" s="20">
        <f>SUM(B34:K34)</f>
        <v>0</v>
      </c>
    </row>
    <row r="35" spans="1:12" s="14" customFormat="1" ht="16.2" thickTop="1" x14ac:dyDescent="0.3">
      <c r="A35" s="22" t="s">
        <v>36</v>
      </c>
      <c r="B35" s="37" t="s">
        <v>25</v>
      </c>
      <c r="C35" s="38" t="s">
        <v>26</v>
      </c>
      <c r="D35" s="37" t="s">
        <v>25</v>
      </c>
      <c r="E35" s="38" t="s">
        <v>26</v>
      </c>
      <c r="F35" s="37" t="s">
        <v>25</v>
      </c>
      <c r="G35" s="38" t="s">
        <v>26</v>
      </c>
      <c r="H35" s="37" t="s">
        <v>25</v>
      </c>
      <c r="I35" s="38" t="s">
        <v>26</v>
      </c>
      <c r="J35" s="37" t="s">
        <v>25</v>
      </c>
      <c r="K35" s="38" t="s">
        <v>26</v>
      </c>
      <c r="L35" s="20"/>
    </row>
    <row r="36" spans="1:12" s="14" customFormat="1" ht="15.6" x14ac:dyDescent="0.3">
      <c r="A36" s="22" t="s">
        <v>27</v>
      </c>
      <c r="B36" s="25"/>
      <c r="C36" s="26"/>
      <c r="D36" s="25"/>
      <c r="E36" s="26"/>
      <c r="F36" s="25"/>
      <c r="G36" s="26"/>
      <c r="H36" s="25"/>
      <c r="I36" s="26"/>
      <c r="J36" s="25"/>
      <c r="K36" s="26"/>
      <c r="L36" s="20"/>
    </row>
    <row r="37" spans="1:12" s="14" customFormat="1" ht="15.6" x14ac:dyDescent="0.3">
      <c r="A37" s="22" t="s">
        <v>27</v>
      </c>
      <c r="B37" s="25"/>
      <c r="C37" s="26"/>
      <c r="D37" s="25"/>
      <c r="E37" s="26"/>
      <c r="F37" s="25"/>
      <c r="G37" s="26"/>
      <c r="H37" s="25"/>
      <c r="I37" s="26"/>
      <c r="J37" s="25"/>
      <c r="K37" s="26"/>
      <c r="L37" s="20"/>
    </row>
    <row r="38" spans="1:12" s="14" customFormat="1" ht="15.6" x14ac:dyDescent="0.3">
      <c r="A38" s="22"/>
      <c r="B38" s="27"/>
      <c r="C38" s="28"/>
      <c r="D38" s="27"/>
      <c r="E38" s="28"/>
      <c r="F38" s="27"/>
      <c r="G38" s="28"/>
      <c r="H38" s="27"/>
      <c r="I38" s="28"/>
      <c r="J38" s="27"/>
      <c r="K38" s="28"/>
      <c r="L38" s="20"/>
    </row>
    <row r="39" spans="1:12" s="14" customFormat="1" ht="15.6" x14ac:dyDescent="0.3">
      <c r="A39" s="22"/>
      <c r="B39" s="27"/>
      <c r="C39" s="28"/>
      <c r="D39" s="27"/>
      <c r="E39" s="28"/>
      <c r="F39" s="27"/>
      <c r="G39" s="28"/>
      <c r="H39" s="27"/>
      <c r="I39" s="28"/>
      <c r="J39" s="27"/>
      <c r="K39" s="28"/>
      <c r="L39" s="20"/>
    </row>
    <row r="40" spans="1:12" s="14" customFormat="1" ht="15.6" x14ac:dyDescent="0.3">
      <c r="A40" s="22"/>
      <c r="B40" s="27"/>
      <c r="C40" s="28"/>
      <c r="D40" s="27"/>
      <c r="E40" s="28"/>
      <c r="F40" s="27"/>
      <c r="G40" s="28"/>
      <c r="H40" s="27"/>
      <c r="I40" s="28"/>
      <c r="J40" s="27"/>
      <c r="K40" s="28"/>
      <c r="L40" s="20"/>
    </row>
    <row r="41" spans="1:12" s="14" customFormat="1" ht="15.6" x14ac:dyDescent="0.3">
      <c r="A41" s="22"/>
      <c r="B41" s="27"/>
      <c r="C41" s="28"/>
      <c r="D41" s="27"/>
      <c r="E41" s="28"/>
      <c r="F41" s="27"/>
      <c r="G41" s="28"/>
      <c r="H41" s="27"/>
      <c r="I41" s="28"/>
      <c r="J41" s="27"/>
      <c r="K41" s="28"/>
      <c r="L41" s="20"/>
    </row>
    <row r="42" spans="1:12" s="14" customFormat="1" ht="15.6" x14ac:dyDescent="0.3">
      <c r="A42" s="22"/>
      <c r="B42" s="27"/>
      <c r="C42" s="28"/>
      <c r="D42" s="27"/>
      <c r="E42" s="28"/>
      <c r="F42" s="27"/>
      <c r="G42" s="28"/>
      <c r="H42" s="27"/>
      <c r="I42" s="28"/>
      <c r="J42" s="27"/>
      <c r="K42" s="28"/>
      <c r="L42" s="20"/>
    </row>
    <row r="43" spans="1:12" s="14" customFormat="1" ht="15.6" x14ac:dyDescent="0.3">
      <c r="A43" s="22"/>
      <c r="B43" s="27"/>
      <c r="C43" s="28"/>
      <c r="D43" s="27"/>
      <c r="E43" s="28"/>
      <c r="F43" s="27"/>
      <c r="G43" s="28"/>
      <c r="H43" s="27"/>
      <c r="I43" s="28"/>
      <c r="J43" s="27"/>
      <c r="K43" s="28"/>
      <c r="L43" s="20"/>
    </row>
    <row r="44" spans="1:12" s="14" customFormat="1" ht="16.2" thickBot="1" x14ac:dyDescent="0.35">
      <c r="A44" s="22"/>
      <c r="B44" s="30"/>
      <c r="C44" s="31"/>
      <c r="D44" s="30"/>
      <c r="E44" s="31"/>
      <c r="F44" s="30"/>
      <c r="G44" s="31"/>
      <c r="H44" s="30"/>
      <c r="I44" s="31"/>
      <c r="J44" s="30"/>
      <c r="K44" s="31"/>
      <c r="L44" s="20"/>
    </row>
    <row r="45" spans="1:12" s="14" customFormat="1" ht="16.2" thickBot="1" x14ac:dyDescent="0.35">
      <c r="B45" s="32" t="s">
        <v>34</v>
      </c>
      <c r="C45" s="33">
        <f>(C36+C37)/2+SUM(C38:C44)</f>
        <v>0</v>
      </c>
      <c r="D45" s="34" t="s">
        <v>34</v>
      </c>
      <c r="E45" s="33">
        <f>(E36+E37)/2+SUM(E38:E44)</f>
        <v>0</v>
      </c>
      <c r="F45" s="34" t="s">
        <v>34</v>
      </c>
      <c r="G45" s="33">
        <f>(G36+G37)/2+SUM(G38:G44)</f>
        <v>0</v>
      </c>
      <c r="H45" s="34" t="s">
        <v>34</v>
      </c>
      <c r="I45" s="33">
        <f>(I36+I37)/2+SUM(I38:I44)</f>
        <v>0</v>
      </c>
      <c r="J45" s="34" t="s">
        <v>34</v>
      </c>
      <c r="K45" s="33">
        <f>(K36+K37)/2+SUM(K38:K44)</f>
        <v>0</v>
      </c>
      <c r="L45" s="20"/>
    </row>
    <row r="46" spans="1:12" s="14" customFormat="1" ht="15.6" x14ac:dyDescent="0.3">
      <c r="B46" s="35"/>
      <c r="C46" s="51">
        <f>IF(C45&gt;0,1,0)</f>
        <v>0</v>
      </c>
      <c r="D46" s="35"/>
      <c r="E46" s="51">
        <f>IF(E45&gt;0,1,0)</f>
        <v>0</v>
      </c>
      <c r="F46" s="35"/>
      <c r="G46" s="51">
        <f>IF(G45&gt;0,1,0)</f>
        <v>0</v>
      </c>
      <c r="H46" s="35"/>
      <c r="I46" s="51">
        <f>IF(I45&gt;0,1,0)</f>
        <v>0</v>
      </c>
      <c r="J46" s="35"/>
      <c r="K46" s="51">
        <f>IF(K45&gt;0,1,0)</f>
        <v>0</v>
      </c>
      <c r="L46" s="20">
        <f>SUM(B46:K46)</f>
        <v>0</v>
      </c>
    </row>
    <row r="47" spans="1:12" s="14" customFormat="1" ht="16.2" thickBot="1" x14ac:dyDescent="0.35">
      <c r="B47" s="49" t="s">
        <v>19</v>
      </c>
      <c r="C47" s="50">
        <f>IF(C58&gt;0,C58,0)</f>
        <v>0</v>
      </c>
      <c r="D47" s="49" t="s">
        <v>20</v>
      </c>
      <c r="E47" s="50">
        <f>IF(E58&gt;0,E58,0)</f>
        <v>0</v>
      </c>
      <c r="F47" s="49" t="s">
        <v>21</v>
      </c>
      <c r="G47" s="50">
        <f>IF(G58&gt;0,G58,0)</f>
        <v>0</v>
      </c>
      <c r="H47" s="49" t="s">
        <v>22</v>
      </c>
      <c r="I47" s="50">
        <f>IF(I58&gt;0,I58,0)</f>
        <v>0</v>
      </c>
      <c r="J47" s="49" t="s">
        <v>23</v>
      </c>
      <c r="K47" s="50">
        <f>IF(K58&gt;0,K58,0)</f>
        <v>0</v>
      </c>
      <c r="L47" s="20">
        <f>SUM(B47:K47)</f>
        <v>0</v>
      </c>
    </row>
    <row r="48" spans="1:12" s="14" customFormat="1" ht="16.2" thickTop="1" x14ac:dyDescent="0.3">
      <c r="A48" s="22" t="s">
        <v>37</v>
      </c>
      <c r="B48" s="37" t="s">
        <v>25</v>
      </c>
      <c r="C48" s="38" t="s">
        <v>26</v>
      </c>
      <c r="D48" s="37" t="s">
        <v>25</v>
      </c>
      <c r="E48" s="38" t="s">
        <v>26</v>
      </c>
      <c r="F48" s="37" t="s">
        <v>25</v>
      </c>
      <c r="G48" s="38" t="s">
        <v>26</v>
      </c>
      <c r="H48" s="37" t="s">
        <v>25</v>
      </c>
      <c r="I48" s="38" t="s">
        <v>26</v>
      </c>
      <c r="J48" s="37" t="s">
        <v>25</v>
      </c>
      <c r="K48" s="38" t="s">
        <v>26</v>
      </c>
      <c r="L48" s="20"/>
    </row>
    <row r="49" spans="1:12" s="14" customFormat="1" ht="15.6" x14ac:dyDescent="0.3">
      <c r="A49" s="22" t="s">
        <v>27</v>
      </c>
      <c r="B49" s="25"/>
      <c r="C49" s="26"/>
      <c r="D49" s="25"/>
      <c r="E49" s="26"/>
      <c r="F49" s="25"/>
      <c r="G49" s="26"/>
      <c r="H49" s="25"/>
      <c r="I49" s="26"/>
      <c r="J49" s="25"/>
      <c r="K49" s="26"/>
      <c r="L49" s="20"/>
    </row>
    <row r="50" spans="1:12" s="14" customFormat="1" ht="15.6" x14ac:dyDescent="0.3">
      <c r="A50" s="22" t="s">
        <v>27</v>
      </c>
      <c r="B50" s="25"/>
      <c r="C50" s="26"/>
      <c r="D50" s="25"/>
      <c r="E50" s="26"/>
      <c r="F50" s="25"/>
      <c r="G50" s="26"/>
      <c r="H50" s="25"/>
      <c r="I50" s="26"/>
      <c r="J50" s="25"/>
      <c r="K50" s="26"/>
      <c r="L50" s="20"/>
    </row>
    <row r="51" spans="1:12" s="14" customFormat="1" ht="15.6" x14ac:dyDescent="0.3">
      <c r="A51" s="22"/>
      <c r="B51" s="27"/>
      <c r="C51" s="28"/>
      <c r="D51" s="27"/>
      <c r="E51" s="28"/>
      <c r="F51" s="27"/>
      <c r="G51" s="28"/>
      <c r="H51" s="27"/>
      <c r="I51" s="28"/>
      <c r="J51" s="27"/>
      <c r="K51" s="28"/>
      <c r="L51" s="20"/>
    </row>
    <row r="52" spans="1:12" s="14" customFormat="1" ht="15.6" x14ac:dyDescent="0.3">
      <c r="A52" s="22"/>
      <c r="B52" s="27"/>
      <c r="C52" s="28"/>
      <c r="D52" s="27"/>
      <c r="E52" s="28"/>
      <c r="F52" s="27"/>
      <c r="G52" s="28"/>
      <c r="H52" s="27"/>
      <c r="I52" s="28"/>
      <c r="J52" s="27"/>
      <c r="K52" s="28"/>
      <c r="L52" s="20"/>
    </row>
    <row r="53" spans="1:12" s="14" customFormat="1" ht="15.6" x14ac:dyDescent="0.3">
      <c r="A53" s="22"/>
      <c r="B53" s="27"/>
      <c r="C53" s="28"/>
      <c r="D53" s="27"/>
      <c r="E53" s="28"/>
      <c r="F53" s="27"/>
      <c r="G53" s="28"/>
      <c r="H53" s="27"/>
      <c r="I53" s="28"/>
      <c r="J53" s="27"/>
      <c r="K53" s="28"/>
      <c r="L53" s="20"/>
    </row>
    <row r="54" spans="1:12" s="14" customFormat="1" ht="15.6" x14ac:dyDescent="0.3">
      <c r="A54" s="22"/>
      <c r="B54" s="27"/>
      <c r="C54" s="28"/>
      <c r="D54" s="27"/>
      <c r="E54" s="28"/>
      <c r="F54" s="27"/>
      <c r="G54" s="28"/>
      <c r="H54" s="27"/>
      <c r="I54" s="28"/>
      <c r="J54" s="27"/>
      <c r="K54" s="28"/>
      <c r="L54" s="20"/>
    </row>
    <row r="55" spans="1:12" s="14" customFormat="1" ht="15.6" x14ac:dyDescent="0.3">
      <c r="A55" s="22"/>
      <c r="B55" s="27"/>
      <c r="C55" s="28"/>
      <c r="D55" s="27"/>
      <c r="E55" s="28"/>
      <c r="F55" s="27"/>
      <c r="G55" s="28"/>
      <c r="H55" s="27"/>
      <c r="I55" s="28"/>
      <c r="J55" s="27"/>
      <c r="K55" s="28"/>
      <c r="L55" s="20"/>
    </row>
    <row r="56" spans="1:12" s="14" customFormat="1" ht="15.6" x14ac:dyDescent="0.3">
      <c r="A56" s="22"/>
      <c r="B56" s="27"/>
      <c r="C56" s="28"/>
      <c r="D56" s="27"/>
      <c r="E56" s="28"/>
      <c r="F56" s="27"/>
      <c r="G56" s="28"/>
      <c r="H56" s="27"/>
      <c r="I56" s="28"/>
      <c r="J56" s="27"/>
      <c r="K56" s="28"/>
      <c r="L56" s="20"/>
    </row>
    <row r="57" spans="1:12" s="14" customFormat="1" ht="16.2" thickBot="1" x14ac:dyDescent="0.35">
      <c r="A57" s="22"/>
      <c r="B57" s="30"/>
      <c r="C57" s="31"/>
      <c r="D57" s="30"/>
      <c r="E57" s="31"/>
      <c r="F57" s="30"/>
      <c r="G57" s="31"/>
      <c r="H57" s="30"/>
      <c r="I57" s="31"/>
      <c r="J57" s="30"/>
      <c r="K57" s="31"/>
      <c r="L57" s="20"/>
    </row>
    <row r="58" spans="1:12" s="14" customFormat="1" ht="16.2" thickBot="1" x14ac:dyDescent="0.35">
      <c r="B58" s="32" t="s">
        <v>34</v>
      </c>
      <c r="C58" s="33">
        <f>(C49+C50)/2+SUM(C51:C57)</f>
        <v>0</v>
      </c>
      <c r="D58" s="34" t="s">
        <v>34</v>
      </c>
      <c r="E58" s="33">
        <f>(E49+E50)/2+SUM(E51:E57)</f>
        <v>0</v>
      </c>
      <c r="F58" s="34" t="s">
        <v>34</v>
      </c>
      <c r="G58" s="33">
        <f>(G49+G50)/2+SUM(G51:G57)</f>
        <v>0</v>
      </c>
      <c r="H58" s="34" t="s">
        <v>34</v>
      </c>
      <c r="I58" s="33">
        <f>(I49+I50)/2+SUM(I51:I57)</f>
        <v>0</v>
      </c>
      <c r="J58" s="34" t="s">
        <v>34</v>
      </c>
      <c r="K58" s="33">
        <f>(K49+K50)/2+SUM(K51:K57)</f>
        <v>0</v>
      </c>
      <c r="L58" s="20"/>
    </row>
    <row r="59" spans="1:12" s="14" customFormat="1" ht="15.6" x14ac:dyDescent="0.3">
      <c r="B59" s="35"/>
      <c r="C59" s="51">
        <f>IF(C58&gt;0,1,0)</f>
        <v>0</v>
      </c>
      <c r="D59" s="35"/>
      <c r="E59" s="51">
        <f>IF(E58&gt;0,1,0)</f>
        <v>0</v>
      </c>
      <c r="F59" s="35"/>
      <c r="G59" s="51">
        <f>IF(G58&gt;0,1,0)</f>
        <v>0</v>
      </c>
      <c r="H59" s="35"/>
      <c r="I59" s="51">
        <f>IF(I58&gt;0,1,0)</f>
        <v>0</v>
      </c>
      <c r="J59" s="35"/>
      <c r="K59" s="51">
        <f>IF(K58&gt;0,1,0)</f>
        <v>0</v>
      </c>
      <c r="L59" s="20">
        <f>SUM(B59:K59)</f>
        <v>0</v>
      </c>
    </row>
    <row r="60" spans="1:12" s="14" customFormat="1" ht="16.2" thickBot="1" x14ac:dyDescent="0.35">
      <c r="B60" s="49" t="s">
        <v>19</v>
      </c>
      <c r="C60" s="50">
        <f>IF(C71&gt;0,C71,0)</f>
        <v>0</v>
      </c>
      <c r="D60" s="49" t="s">
        <v>20</v>
      </c>
      <c r="E60" s="50">
        <f>IF(E71&gt;0,E71,0)</f>
        <v>0</v>
      </c>
      <c r="F60" s="49" t="s">
        <v>21</v>
      </c>
      <c r="G60" s="50">
        <f>IF(G71&gt;0,G71,0)</f>
        <v>0</v>
      </c>
      <c r="H60" s="49" t="s">
        <v>22</v>
      </c>
      <c r="I60" s="50">
        <f>IF(I71&gt;0,I71,0)</f>
        <v>0</v>
      </c>
      <c r="J60" s="49" t="s">
        <v>23</v>
      </c>
      <c r="K60" s="50">
        <f>IF(K71&gt;0,K71,0)</f>
        <v>0</v>
      </c>
      <c r="L60" s="20">
        <f>SUM(B60:K60)</f>
        <v>0</v>
      </c>
    </row>
    <row r="61" spans="1:12" s="14" customFormat="1" ht="16.2" thickTop="1" x14ac:dyDescent="0.3">
      <c r="A61" s="22" t="s">
        <v>38</v>
      </c>
      <c r="B61" s="37" t="s">
        <v>25</v>
      </c>
      <c r="C61" s="38" t="s">
        <v>26</v>
      </c>
      <c r="D61" s="37" t="s">
        <v>25</v>
      </c>
      <c r="E61" s="38" t="s">
        <v>26</v>
      </c>
      <c r="F61" s="37" t="s">
        <v>25</v>
      </c>
      <c r="G61" s="38" t="s">
        <v>26</v>
      </c>
      <c r="H61" s="37" t="s">
        <v>25</v>
      </c>
      <c r="I61" s="38" t="s">
        <v>26</v>
      </c>
      <c r="J61" s="37" t="s">
        <v>25</v>
      </c>
      <c r="K61" s="38" t="s">
        <v>26</v>
      </c>
      <c r="L61" s="20"/>
    </row>
    <row r="62" spans="1:12" s="14" customFormat="1" ht="15.6" x14ac:dyDescent="0.3">
      <c r="A62" s="22" t="s">
        <v>27</v>
      </c>
      <c r="B62" s="25"/>
      <c r="C62" s="26"/>
      <c r="D62" s="25"/>
      <c r="E62" s="26"/>
      <c r="F62" s="25"/>
      <c r="G62" s="26"/>
      <c r="H62" s="25"/>
      <c r="I62" s="26"/>
      <c r="J62" s="25"/>
      <c r="K62" s="26"/>
      <c r="L62" s="20"/>
    </row>
    <row r="63" spans="1:12" s="14" customFormat="1" ht="15.6" x14ac:dyDescent="0.3">
      <c r="A63" s="22" t="s">
        <v>27</v>
      </c>
      <c r="B63" s="25"/>
      <c r="C63" s="26"/>
      <c r="D63" s="25"/>
      <c r="E63" s="26"/>
      <c r="F63" s="25"/>
      <c r="G63" s="26"/>
      <c r="H63" s="25"/>
      <c r="I63" s="26"/>
      <c r="J63" s="25"/>
      <c r="K63" s="26"/>
      <c r="L63" s="20"/>
    </row>
    <row r="64" spans="1:12" s="14" customFormat="1" ht="15.6" x14ac:dyDescent="0.3">
      <c r="A64" s="22"/>
      <c r="B64" s="27"/>
      <c r="C64" s="28"/>
      <c r="D64" s="27"/>
      <c r="E64" s="28"/>
      <c r="F64" s="27"/>
      <c r="G64" s="28"/>
      <c r="H64" s="27"/>
      <c r="I64" s="28"/>
      <c r="J64" s="27"/>
      <c r="K64" s="28"/>
      <c r="L64" s="20"/>
    </row>
    <row r="65" spans="1:12" s="14" customFormat="1" ht="15.6" x14ac:dyDescent="0.3">
      <c r="A65" s="22"/>
      <c r="B65" s="27"/>
      <c r="C65" s="28"/>
      <c r="D65" s="27"/>
      <c r="E65" s="28"/>
      <c r="F65" s="27"/>
      <c r="G65" s="28"/>
      <c r="H65" s="27"/>
      <c r="I65" s="28"/>
      <c r="J65" s="27"/>
      <c r="K65" s="28"/>
      <c r="L65" s="20"/>
    </row>
    <row r="66" spans="1:12" s="14" customFormat="1" ht="15.6" x14ac:dyDescent="0.3">
      <c r="A66" s="22"/>
      <c r="B66" s="27"/>
      <c r="C66" s="28"/>
      <c r="D66" s="27"/>
      <c r="E66" s="28"/>
      <c r="F66" s="27"/>
      <c r="G66" s="28"/>
      <c r="H66" s="27"/>
      <c r="I66" s="28"/>
      <c r="J66" s="27"/>
      <c r="K66" s="28"/>
      <c r="L66" s="20"/>
    </row>
    <row r="67" spans="1:12" s="14" customFormat="1" ht="15.6" x14ac:dyDescent="0.3">
      <c r="A67" s="22"/>
      <c r="B67" s="27"/>
      <c r="C67" s="28"/>
      <c r="D67" s="27"/>
      <c r="E67" s="28"/>
      <c r="F67" s="27"/>
      <c r="G67" s="28"/>
      <c r="H67" s="27"/>
      <c r="I67" s="28"/>
      <c r="J67" s="27"/>
      <c r="K67" s="28"/>
      <c r="L67" s="20"/>
    </row>
    <row r="68" spans="1:12" s="14" customFormat="1" ht="15.6" x14ac:dyDescent="0.3">
      <c r="A68" s="22"/>
      <c r="B68" s="27"/>
      <c r="C68" s="28"/>
      <c r="D68" s="27"/>
      <c r="E68" s="28"/>
      <c r="F68" s="27"/>
      <c r="G68" s="28"/>
      <c r="H68" s="27"/>
      <c r="I68" s="28"/>
      <c r="J68" s="27"/>
      <c r="K68" s="28"/>
      <c r="L68" s="20"/>
    </row>
    <row r="69" spans="1:12" s="14" customFormat="1" ht="15.6" x14ac:dyDescent="0.3">
      <c r="A69" s="22"/>
      <c r="B69" s="27"/>
      <c r="C69" s="28"/>
      <c r="D69" s="27"/>
      <c r="E69" s="28"/>
      <c r="F69" s="27"/>
      <c r="G69" s="28"/>
      <c r="H69" s="27"/>
      <c r="I69" s="28"/>
      <c r="J69" s="27"/>
      <c r="K69" s="28"/>
      <c r="L69" s="20"/>
    </row>
    <row r="70" spans="1:12" s="14" customFormat="1" ht="16.2" thickBot="1" x14ac:dyDescent="0.35">
      <c r="A70" s="22"/>
      <c r="B70" s="30"/>
      <c r="C70" s="31"/>
      <c r="D70" s="30"/>
      <c r="E70" s="31"/>
      <c r="F70" s="30"/>
      <c r="G70" s="31"/>
      <c r="H70" s="30"/>
      <c r="I70" s="31"/>
      <c r="J70" s="30"/>
      <c r="K70" s="31"/>
      <c r="L70" s="20"/>
    </row>
    <row r="71" spans="1:12" s="14" customFormat="1" ht="16.2" thickBot="1" x14ac:dyDescent="0.35">
      <c r="B71" s="32" t="s">
        <v>34</v>
      </c>
      <c r="C71" s="33">
        <f>(C62+C63)/2+SUM(C64:C70)</f>
        <v>0</v>
      </c>
      <c r="D71" s="34" t="s">
        <v>34</v>
      </c>
      <c r="E71" s="33">
        <f>(E62+E63)/2+SUM(E64:E70)</f>
        <v>0</v>
      </c>
      <c r="F71" s="34" t="s">
        <v>34</v>
      </c>
      <c r="G71" s="33">
        <f>(G62+G63)/2+SUM(G64:G70)</f>
        <v>0</v>
      </c>
      <c r="H71" s="34" t="s">
        <v>34</v>
      </c>
      <c r="I71" s="33">
        <f>(I62+I63)/2+SUM(I64:I70)</f>
        <v>0</v>
      </c>
      <c r="J71" s="34" t="s">
        <v>34</v>
      </c>
      <c r="K71" s="33">
        <f>(K62+K63)/2+SUM(K64:K70)</f>
        <v>0</v>
      </c>
      <c r="L71" s="20"/>
    </row>
    <row r="72" spans="1:12" s="14" customFormat="1" ht="15.6" x14ac:dyDescent="0.3">
      <c r="B72" s="39"/>
      <c r="C72" s="51">
        <f>IF(C71&gt;0,1,0)</f>
        <v>0</v>
      </c>
      <c r="D72" s="39"/>
      <c r="E72" s="51">
        <f>IF(E71&gt;0,1,0)</f>
        <v>0</v>
      </c>
      <c r="F72" s="39"/>
      <c r="G72" s="51">
        <f>IF(G71&gt;0,1,0)</f>
        <v>0</v>
      </c>
      <c r="H72" s="39"/>
      <c r="I72" s="51">
        <f>IF(I71&gt;0,1,0)</f>
        <v>0</v>
      </c>
      <c r="J72" s="39"/>
      <c r="K72" s="51">
        <f>IF(K71&gt;0,1,0)</f>
        <v>0</v>
      </c>
      <c r="L72" s="20">
        <f>SUM(B72:K72)</f>
        <v>0</v>
      </c>
    </row>
    <row r="73" spans="1:12" s="14" customFormat="1" ht="15.6" x14ac:dyDescent="0.3">
      <c r="B73" s="39"/>
      <c r="C73" s="39"/>
      <c r="D73" s="39"/>
      <c r="E73" s="39"/>
      <c r="F73" s="39"/>
      <c r="G73" s="39"/>
      <c r="H73" s="39"/>
      <c r="I73" s="39"/>
      <c r="J73" s="39"/>
      <c r="K73" s="39"/>
      <c r="L73" s="20"/>
    </row>
    <row r="74" spans="1:12" s="14" customFormat="1" ht="15.6" x14ac:dyDescent="0.3">
      <c r="B74" s="40"/>
      <c r="C74" s="39"/>
      <c r="D74" s="39"/>
      <c r="E74" s="39"/>
      <c r="F74" s="39"/>
      <c r="G74" s="39"/>
      <c r="H74" s="39"/>
      <c r="I74" s="39"/>
      <c r="J74" s="39"/>
      <c r="K74" s="39"/>
      <c r="L74" s="20"/>
    </row>
    <row r="75" spans="1:12" s="14" customFormat="1" ht="15.6" x14ac:dyDescent="0.3">
      <c r="B75" s="41"/>
    </row>
    <row r="76" spans="1:12" s="14" customFormat="1" ht="15.6" x14ac:dyDescent="0.3">
      <c r="B76" s="41"/>
    </row>
    <row r="77" spans="1:12" s="14" customFormat="1" ht="15.6" x14ac:dyDescent="0.3">
      <c r="B77" s="2"/>
    </row>
    <row r="78" spans="1:12" s="14" customFormat="1" ht="15.6" x14ac:dyDescent="0.3">
      <c r="B78" s="41"/>
    </row>
    <row r="79" spans="1:12" s="14" customFormat="1" ht="15.6" x14ac:dyDescent="0.3"/>
    <row r="80" spans="1:12" s="14" customFormat="1" ht="15.6" x14ac:dyDescent="0.3"/>
  </sheetData>
  <printOptions horizontalCentered="1"/>
  <pageMargins left="0.25" right="0.25" top="0.25" bottom="0.25" header="0.3" footer="0"/>
  <pageSetup scale="52"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EA6AB-BB24-4FDE-8A20-290357DA37E0}">
  <sheetPr>
    <pageSetUpPr fitToPage="1"/>
  </sheetPr>
  <dimension ref="A1:N54"/>
  <sheetViews>
    <sheetView zoomScale="115" zoomScaleNormal="115" workbookViewId="0">
      <selection activeCell="L10" sqref="L10"/>
    </sheetView>
  </sheetViews>
  <sheetFormatPr defaultRowHeight="14.4" x14ac:dyDescent="0.3"/>
  <cols>
    <col min="1" max="1" width="23.44140625" style="98" customWidth="1"/>
    <col min="2" max="2" width="9.5546875" style="98" customWidth="1"/>
    <col min="3" max="4" width="12.44140625" style="98" customWidth="1"/>
    <col min="5" max="5" width="15.109375" style="98" customWidth="1"/>
    <col min="6" max="6" width="12.33203125" style="98" customWidth="1"/>
    <col min="7" max="7" width="7.5546875" style="98" customWidth="1"/>
    <col min="8" max="8" width="11.5546875" style="98" customWidth="1"/>
    <col min="9" max="9" width="13.88671875" style="98" customWidth="1"/>
    <col min="10" max="10" width="13.44140625" style="98" customWidth="1"/>
    <col min="11" max="11" width="40.44140625" style="98" customWidth="1"/>
    <col min="12" max="12" width="25.6640625" style="98" customWidth="1"/>
    <col min="13" max="13" width="10.21875" bestFit="1" customWidth="1"/>
    <col min="14" max="14" width="14.44140625" bestFit="1" customWidth="1"/>
  </cols>
  <sheetData>
    <row r="1" spans="1:14" s="77" customFormat="1" x14ac:dyDescent="0.3">
      <c r="H1" s="154"/>
    </row>
    <row r="2" spans="1:14" s="77" customFormat="1" ht="23.4" x14ac:dyDescent="0.45">
      <c r="E2" s="280" t="s">
        <v>89</v>
      </c>
      <c r="H2" s="154"/>
    </row>
    <row r="3" spans="1:14" s="77" customFormat="1" ht="23.4" x14ac:dyDescent="0.45">
      <c r="E3" s="280" t="s">
        <v>44</v>
      </c>
      <c r="H3" s="154"/>
    </row>
    <row r="4" spans="1:14" s="77" customFormat="1" x14ac:dyDescent="0.3">
      <c r="H4" s="154"/>
    </row>
    <row r="5" spans="1:14" s="77" customFormat="1" x14ac:dyDescent="0.3">
      <c r="H5" s="154"/>
    </row>
    <row r="6" spans="1:14" s="77" customFormat="1" ht="15" thickBot="1" x14ac:dyDescent="0.35">
      <c r="H6" s="154"/>
    </row>
    <row r="7" spans="1:14" ht="21" customHeight="1" thickBot="1" x14ac:dyDescent="0.35">
      <c r="A7" s="278"/>
      <c r="B7" s="276"/>
      <c r="C7" s="276"/>
      <c r="D7" s="276"/>
      <c r="E7" s="279" t="s">
        <v>101</v>
      </c>
      <c r="F7" s="276"/>
      <c r="G7" s="276"/>
      <c r="H7" s="276"/>
      <c r="I7" s="276"/>
      <c r="J7" s="277"/>
      <c r="K7" s="78" t="s">
        <v>0</v>
      </c>
      <c r="L7" s="79" t="s">
        <v>54</v>
      </c>
    </row>
    <row r="8" spans="1:14" ht="21" customHeight="1" thickBot="1" x14ac:dyDescent="0.35">
      <c r="A8" s="80"/>
      <c r="B8" s="81"/>
      <c r="C8" s="81"/>
      <c r="D8" s="81"/>
      <c r="E8" s="82" t="s">
        <v>55</v>
      </c>
      <c r="F8" s="81"/>
      <c r="G8" s="81"/>
      <c r="H8" s="81"/>
      <c r="I8" s="81"/>
      <c r="J8" s="83"/>
      <c r="K8" s="78" t="s">
        <v>56</v>
      </c>
      <c r="L8" s="79" t="s">
        <v>118</v>
      </c>
    </row>
    <row r="9" spans="1:14" ht="21" customHeight="1" thickBot="1" x14ac:dyDescent="0.35">
      <c r="A9" s="84"/>
      <c r="B9" s="85"/>
      <c r="C9" s="85"/>
      <c r="D9" s="85"/>
      <c r="E9" s="86" t="s">
        <v>85</v>
      </c>
      <c r="F9" s="85"/>
      <c r="G9" s="85"/>
      <c r="H9" s="85"/>
      <c r="I9" s="85"/>
      <c r="J9" s="87"/>
      <c r="K9" s="78" t="s">
        <v>57</v>
      </c>
      <c r="L9" s="79" t="s">
        <v>119</v>
      </c>
    </row>
    <row r="10" spans="1:14" ht="54.75" customHeight="1" thickBot="1" x14ac:dyDescent="0.35">
      <c r="A10" s="88" t="s">
        <v>58</v>
      </c>
      <c r="B10" s="89" t="s">
        <v>59</v>
      </c>
      <c r="C10" s="90" t="s">
        <v>60</v>
      </c>
      <c r="D10" s="91"/>
      <c r="E10" s="92" t="s">
        <v>61</v>
      </c>
      <c r="F10" s="93" t="s">
        <v>62</v>
      </c>
      <c r="G10" s="94" t="s">
        <v>63</v>
      </c>
      <c r="H10" s="95" t="s">
        <v>64</v>
      </c>
      <c r="I10" s="96" t="s">
        <v>113</v>
      </c>
      <c r="J10" s="97" t="s">
        <v>114</v>
      </c>
    </row>
    <row r="11" spans="1:14" ht="16.2" thickBot="1" x14ac:dyDescent="0.35">
      <c r="A11" s="99" t="s">
        <v>67</v>
      </c>
      <c r="B11" s="100">
        <v>0.26</v>
      </c>
      <c r="C11" s="101">
        <f>ROUND(B11/0.4,2)</f>
        <v>0.65</v>
      </c>
      <c r="D11" s="102"/>
      <c r="E11" s="103">
        <v>0.8</v>
      </c>
      <c r="F11" s="104">
        <f>E11-C11</f>
        <v>0.15000000000000002</v>
      </c>
      <c r="G11" s="99">
        <v>50</v>
      </c>
      <c r="H11" s="105">
        <f t="shared" ref="H11:H33" si="0">SUM(E11*G11)-(C11*G11)</f>
        <v>7.5</v>
      </c>
      <c r="I11" s="106">
        <f>B11*G11</f>
        <v>13</v>
      </c>
      <c r="J11" s="107">
        <f>E11*G11</f>
        <v>40</v>
      </c>
      <c r="K11" s="108" t="s">
        <v>45</v>
      </c>
      <c r="L11" s="109"/>
    </row>
    <row r="12" spans="1:14" x14ac:dyDescent="0.3">
      <c r="A12" s="99" t="s">
        <v>33</v>
      </c>
      <c r="B12" s="100">
        <v>0.35</v>
      </c>
      <c r="C12" s="101">
        <f t="shared" ref="C12:C33" si="1">ROUND(B12/0.4,2)</f>
        <v>0.88</v>
      </c>
      <c r="D12" s="102"/>
      <c r="E12" s="100">
        <v>0.9</v>
      </c>
      <c r="F12" s="104">
        <f t="shared" ref="F12:F33" si="2">E12-C12</f>
        <v>2.0000000000000018E-2</v>
      </c>
      <c r="G12" s="99">
        <v>350</v>
      </c>
      <c r="H12" s="105">
        <f>SUM(E12*G12)-(C12*G12)</f>
        <v>7</v>
      </c>
      <c r="I12" s="106">
        <f>B12*G12</f>
        <v>122.49999999999999</v>
      </c>
      <c r="J12" s="107">
        <f t="shared" ref="J12:J33" si="3">E12*G12</f>
        <v>315</v>
      </c>
      <c r="K12" s="110"/>
      <c r="L12" s="111"/>
    </row>
    <row r="13" spans="1:14" ht="15" thickBot="1" x14ac:dyDescent="0.35">
      <c r="A13" s="99" t="s">
        <v>68</v>
      </c>
      <c r="B13" s="100">
        <v>0.45</v>
      </c>
      <c r="C13" s="101">
        <f t="shared" si="1"/>
        <v>1.1299999999999999</v>
      </c>
      <c r="D13" s="102"/>
      <c r="E13" s="100">
        <v>1.1499999999999999</v>
      </c>
      <c r="F13" s="104">
        <f t="shared" si="2"/>
        <v>2.0000000000000018E-2</v>
      </c>
      <c r="G13" s="99">
        <v>100</v>
      </c>
      <c r="H13" s="105">
        <f t="shared" si="0"/>
        <v>2</v>
      </c>
      <c r="I13" s="106">
        <f t="shared" ref="I13:I33" si="4">B13*G13</f>
        <v>45</v>
      </c>
      <c r="J13" s="107">
        <f t="shared" si="3"/>
        <v>114.99999999999999</v>
      </c>
      <c r="K13" s="112" t="s">
        <v>46</v>
      </c>
      <c r="L13" s="288">
        <f>I52</f>
        <v>1011.53</v>
      </c>
    </row>
    <row r="14" spans="1:14" ht="15" thickBot="1" x14ac:dyDescent="0.35">
      <c r="A14" s="99" t="s">
        <v>69</v>
      </c>
      <c r="B14" s="100">
        <v>0.89</v>
      </c>
      <c r="C14" s="101">
        <f t="shared" si="1"/>
        <v>2.23</v>
      </c>
      <c r="D14" s="102"/>
      <c r="E14" s="100">
        <v>2.35</v>
      </c>
      <c r="F14" s="104">
        <f t="shared" si="2"/>
        <v>0.12000000000000011</v>
      </c>
      <c r="G14" s="99">
        <v>30</v>
      </c>
      <c r="H14" s="105">
        <f t="shared" si="0"/>
        <v>3.5999999999999943</v>
      </c>
      <c r="I14" s="106">
        <f t="shared" si="4"/>
        <v>26.7</v>
      </c>
      <c r="J14" s="107">
        <f t="shared" si="3"/>
        <v>70.5</v>
      </c>
      <c r="K14" s="113" t="s">
        <v>70</v>
      </c>
      <c r="L14" s="289">
        <f>I34</f>
        <v>620</v>
      </c>
      <c r="M14" s="284">
        <f>L14/L15</f>
        <v>0.38001140034201025</v>
      </c>
      <c r="N14" s="281" t="s">
        <v>13</v>
      </c>
    </row>
    <row r="15" spans="1:14" ht="15" thickBot="1" x14ac:dyDescent="0.35">
      <c r="A15" s="99" t="s">
        <v>71</v>
      </c>
      <c r="B15" s="100">
        <v>0.88</v>
      </c>
      <c r="C15" s="101">
        <f t="shared" si="1"/>
        <v>2.2000000000000002</v>
      </c>
      <c r="D15" s="102"/>
      <c r="E15" s="100">
        <v>2.25</v>
      </c>
      <c r="F15" s="104">
        <f t="shared" si="2"/>
        <v>4.9999999999999822E-2</v>
      </c>
      <c r="G15" s="99">
        <v>20</v>
      </c>
      <c r="H15" s="105">
        <f t="shared" si="0"/>
        <v>1</v>
      </c>
      <c r="I15" s="106">
        <f t="shared" si="4"/>
        <v>17.600000000000001</v>
      </c>
      <c r="J15" s="107">
        <f t="shared" si="3"/>
        <v>45</v>
      </c>
      <c r="K15" s="114" t="s">
        <v>72</v>
      </c>
      <c r="L15" s="290">
        <f>I52+I34</f>
        <v>1631.53</v>
      </c>
    </row>
    <row r="16" spans="1:14" ht="15" thickBot="1" x14ac:dyDescent="0.35">
      <c r="A16" s="99" t="s">
        <v>73</v>
      </c>
      <c r="B16" s="115">
        <v>0.5</v>
      </c>
      <c r="C16" s="101">
        <f t="shared" si="1"/>
        <v>1.25</v>
      </c>
      <c r="D16" s="102"/>
      <c r="E16" s="100">
        <v>1.25</v>
      </c>
      <c r="F16" s="104">
        <f t="shared" si="2"/>
        <v>0</v>
      </c>
      <c r="G16" s="99">
        <v>50</v>
      </c>
      <c r="H16" s="105">
        <f t="shared" si="0"/>
        <v>0</v>
      </c>
      <c r="I16" s="106">
        <f t="shared" si="4"/>
        <v>25</v>
      </c>
      <c r="J16" s="107">
        <f t="shared" si="3"/>
        <v>62.5</v>
      </c>
      <c r="K16" s="116" t="s">
        <v>49</v>
      </c>
      <c r="L16" s="291">
        <f>J34</f>
        <v>1639.5</v>
      </c>
      <c r="M16" s="284">
        <f>L16/L17</f>
        <v>0.39250752336012296</v>
      </c>
      <c r="N16" s="282" t="s">
        <v>12</v>
      </c>
    </row>
    <row r="17" spans="1:12" x14ac:dyDescent="0.3">
      <c r="A17" s="99" t="s">
        <v>74</v>
      </c>
      <c r="B17" s="115">
        <v>0.35</v>
      </c>
      <c r="C17" s="101">
        <f t="shared" si="1"/>
        <v>0.88</v>
      </c>
      <c r="D17" s="102"/>
      <c r="E17" s="100">
        <v>1</v>
      </c>
      <c r="F17" s="104">
        <f t="shared" si="2"/>
        <v>0.12</v>
      </c>
      <c r="G17" s="99">
        <v>65</v>
      </c>
      <c r="H17" s="105">
        <f t="shared" si="0"/>
        <v>7.7999999999999972</v>
      </c>
      <c r="I17" s="106">
        <f t="shared" si="4"/>
        <v>22.75</v>
      </c>
      <c r="J17" s="107">
        <f t="shared" si="3"/>
        <v>65</v>
      </c>
      <c r="K17" s="113" t="s">
        <v>50</v>
      </c>
      <c r="L17" s="292">
        <f>J34+J52</f>
        <v>4176.99</v>
      </c>
    </row>
    <row r="18" spans="1:12" ht="25.5" customHeight="1" x14ac:dyDescent="0.3">
      <c r="A18" s="99" t="s">
        <v>100</v>
      </c>
      <c r="B18" s="115">
        <v>4.17</v>
      </c>
      <c r="C18" s="101">
        <f t="shared" si="1"/>
        <v>10.43</v>
      </c>
      <c r="D18" s="102"/>
      <c r="E18" s="100">
        <v>11.13</v>
      </c>
      <c r="F18" s="104">
        <f t="shared" si="2"/>
        <v>0.70000000000000107</v>
      </c>
      <c r="G18" s="99">
        <v>50</v>
      </c>
      <c r="H18" s="105">
        <f t="shared" si="0"/>
        <v>35</v>
      </c>
      <c r="I18" s="106">
        <f t="shared" si="4"/>
        <v>208.5</v>
      </c>
      <c r="J18" s="107">
        <f t="shared" si="3"/>
        <v>556.5</v>
      </c>
      <c r="K18" s="117" t="s">
        <v>51</v>
      </c>
      <c r="L18" s="285">
        <f>IF(L15=0,0,(L14/L15))</f>
        <v>0.38001140034201025</v>
      </c>
    </row>
    <row r="19" spans="1:12" ht="27.6" x14ac:dyDescent="0.3">
      <c r="A19" s="99" t="s">
        <v>115</v>
      </c>
      <c r="B19" s="115">
        <v>0.3</v>
      </c>
      <c r="C19" s="101">
        <f t="shared" si="1"/>
        <v>0.75</v>
      </c>
      <c r="D19" s="102"/>
      <c r="E19" s="100">
        <v>0.75</v>
      </c>
      <c r="F19" s="104">
        <f t="shared" si="2"/>
        <v>0</v>
      </c>
      <c r="G19" s="99">
        <v>125</v>
      </c>
      <c r="H19" s="105">
        <f t="shared" si="0"/>
        <v>0</v>
      </c>
      <c r="I19" s="106">
        <f t="shared" si="4"/>
        <v>37.5</v>
      </c>
      <c r="J19" s="107">
        <f t="shared" si="3"/>
        <v>93.75</v>
      </c>
      <c r="K19" s="118" t="s">
        <v>52</v>
      </c>
      <c r="L19" s="286">
        <f>L18*L17</f>
        <v>1587.3038191145733</v>
      </c>
    </row>
    <row r="20" spans="1:12" ht="15" thickBot="1" x14ac:dyDescent="0.35">
      <c r="A20" s="99" t="s">
        <v>75</v>
      </c>
      <c r="B20" s="115">
        <v>0.65</v>
      </c>
      <c r="C20" s="101">
        <f t="shared" si="1"/>
        <v>1.63</v>
      </c>
      <c r="D20" s="102"/>
      <c r="E20" s="100">
        <v>1.75</v>
      </c>
      <c r="F20" s="104">
        <f t="shared" si="2"/>
        <v>0.12000000000000011</v>
      </c>
      <c r="G20" s="99">
        <v>75</v>
      </c>
      <c r="H20" s="105">
        <f t="shared" si="0"/>
        <v>9.0000000000000142</v>
      </c>
      <c r="I20" s="106">
        <f t="shared" si="4"/>
        <v>48.75</v>
      </c>
      <c r="J20" s="107">
        <f t="shared" si="3"/>
        <v>131.25</v>
      </c>
      <c r="K20" s="119" t="s">
        <v>53</v>
      </c>
      <c r="L20" s="287">
        <f xml:space="preserve"> IF((L19-L16)&lt;0,0,L19-L16)</f>
        <v>0</v>
      </c>
    </row>
    <row r="21" spans="1:12" x14ac:dyDescent="0.3">
      <c r="A21" s="99" t="s">
        <v>76</v>
      </c>
      <c r="B21" s="115">
        <v>0.18</v>
      </c>
      <c r="C21" s="101">
        <f t="shared" si="1"/>
        <v>0.45</v>
      </c>
      <c r="D21" s="102"/>
      <c r="E21" s="100">
        <v>0.5</v>
      </c>
      <c r="F21" s="104">
        <f t="shared" si="2"/>
        <v>4.9999999999999989E-2</v>
      </c>
      <c r="G21" s="99">
        <v>40</v>
      </c>
      <c r="H21" s="105">
        <f t="shared" si="0"/>
        <v>2</v>
      </c>
      <c r="I21" s="106">
        <f t="shared" si="4"/>
        <v>7.1999999999999993</v>
      </c>
      <c r="J21" s="120">
        <f t="shared" si="3"/>
        <v>20</v>
      </c>
    </row>
    <row r="22" spans="1:12" x14ac:dyDescent="0.3">
      <c r="A22" s="99" t="s">
        <v>77</v>
      </c>
      <c r="B22" s="115">
        <v>0.91</v>
      </c>
      <c r="C22" s="101">
        <f t="shared" si="1"/>
        <v>2.2799999999999998</v>
      </c>
      <c r="D22" s="102"/>
      <c r="E22" s="100">
        <v>2.5</v>
      </c>
      <c r="F22" s="104">
        <f t="shared" si="2"/>
        <v>0.2200000000000002</v>
      </c>
      <c r="G22" s="99">
        <v>50</v>
      </c>
      <c r="H22" s="105">
        <f t="shared" si="0"/>
        <v>11.000000000000014</v>
      </c>
      <c r="I22" s="106">
        <f t="shared" si="4"/>
        <v>45.5</v>
      </c>
      <c r="J22" s="120">
        <f t="shared" si="3"/>
        <v>125</v>
      </c>
    </row>
    <row r="23" spans="1:12" x14ac:dyDescent="0.3">
      <c r="A23" s="99"/>
      <c r="B23" s="115"/>
      <c r="C23" s="101">
        <f t="shared" si="1"/>
        <v>0</v>
      </c>
      <c r="D23" s="102"/>
      <c r="E23" s="100"/>
      <c r="F23" s="104">
        <f t="shared" si="2"/>
        <v>0</v>
      </c>
      <c r="G23" s="99"/>
      <c r="H23" s="105">
        <f t="shared" si="0"/>
        <v>0</v>
      </c>
      <c r="I23" s="106">
        <f t="shared" si="4"/>
        <v>0</v>
      </c>
      <c r="J23" s="120">
        <f t="shared" si="3"/>
        <v>0</v>
      </c>
    </row>
    <row r="24" spans="1:12" x14ac:dyDescent="0.3">
      <c r="A24" s="99"/>
      <c r="B24" s="115"/>
      <c r="C24" s="101">
        <f t="shared" si="1"/>
        <v>0</v>
      </c>
      <c r="D24" s="102"/>
      <c r="E24" s="100"/>
      <c r="F24" s="104">
        <f t="shared" si="2"/>
        <v>0</v>
      </c>
      <c r="G24" s="99"/>
      <c r="H24" s="105">
        <f t="shared" si="0"/>
        <v>0</v>
      </c>
      <c r="I24" s="106">
        <f t="shared" si="4"/>
        <v>0</v>
      </c>
      <c r="J24" s="120">
        <f t="shared" si="3"/>
        <v>0</v>
      </c>
    </row>
    <row r="25" spans="1:12" x14ac:dyDescent="0.3">
      <c r="A25" s="99"/>
      <c r="B25" s="115"/>
      <c r="C25" s="101">
        <f t="shared" si="1"/>
        <v>0</v>
      </c>
      <c r="D25" s="102"/>
      <c r="E25" s="100"/>
      <c r="F25" s="104">
        <f t="shared" si="2"/>
        <v>0</v>
      </c>
      <c r="G25" s="99"/>
      <c r="H25" s="105">
        <f t="shared" si="0"/>
        <v>0</v>
      </c>
      <c r="I25" s="106">
        <f t="shared" si="4"/>
        <v>0</v>
      </c>
      <c r="J25" s="120">
        <f t="shared" si="3"/>
        <v>0</v>
      </c>
    </row>
    <row r="26" spans="1:12" x14ac:dyDescent="0.3">
      <c r="A26" s="99"/>
      <c r="B26" s="115"/>
      <c r="C26" s="101">
        <f t="shared" si="1"/>
        <v>0</v>
      </c>
      <c r="D26" s="102"/>
      <c r="E26" s="100"/>
      <c r="F26" s="104">
        <f t="shared" si="2"/>
        <v>0</v>
      </c>
      <c r="G26" s="99"/>
      <c r="H26" s="105">
        <f t="shared" si="0"/>
        <v>0</v>
      </c>
      <c r="I26" s="106">
        <f t="shared" si="4"/>
        <v>0</v>
      </c>
      <c r="J26" s="120">
        <f t="shared" si="3"/>
        <v>0</v>
      </c>
    </row>
    <row r="27" spans="1:12" x14ac:dyDescent="0.3">
      <c r="A27" s="99"/>
      <c r="B27" s="115"/>
      <c r="C27" s="101">
        <f t="shared" si="1"/>
        <v>0</v>
      </c>
      <c r="D27" s="102"/>
      <c r="E27" s="100"/>
      <c r="F27" s="104">
        <f t="shared" si="2"/>
        <v>0</v>
      </c>
      <c r="G27" s="99"/>
      <c r="H27" s="105">
        <f t="shared" si="0"/>
        <v>0</v>
      </c>
      <c r="I27" s="106">
        <f t="shared" si="4"/>
        <v>0</v>
      </c>
      <c r="J27" s="120">
        <f t="shared" si="3"/>
        <v>0</v>
      </c>
    </row>
    <row r="28" spans="1:12" x14ac:dyDescent="0.3">
      <c r="A28" s="99"/>
      <c r="B28" s="115"/>
      <c r="C28" s="101">
        <f t="shared" si="1"/>
        <v>0</v>
      </c>
      <c r="D28" s="102"/>
      <c r="E28" s="100"/>
      <c r="F28" s="104">
        <f t="shared" si="2"/>
        <v>0</v>
      </c>
      <c r="G28" s="99"/>
      <c r="H28" s="105">
        <f t="shared" si="0"/>
        <v>0</v>
      </c>
      <c r="I28" s="106">
        <f t="shared" si="4"/>
        <v>0</v>
      </c>
      <c r="J28" s="120">
        <f t="shared" si="3"/>
        <v>0</v>
      </c>
    </row>
    <row r="29" spans="1:12" x14ac:dyDescent="0.3">
      <c r="A29" s="99"/>
      <c r="B29" s="115"/>
      <c r="C29" s="101">
        <f t="shared" si="1"/>
        <v>0</v>
      </c>
      <c r="D29" s="102"/>
      <c r="E29" s="100"/>
      <c r="F29" s="104">
        <f t="shared" si="2"/>
        <v>0</v>
      </c>
      <c r="G29" s="99"/>
      <c r="H29" s="105">
        <f t="shared" si="0"/>
        <v>0</v>
      </c>
      <c r="I29" s="106">
        <f t="shared" si="4"/>
        <v>0</v>
      </c>
      <c r="J29" s="120">
        <f t="shared" si="3"/>
        <v>0</v>
      </c>
    </row>
    <row r="30" spans="1:12" x14ac:dyDescent="0.3">
      <c r="A30" s="99"/>
      <c r="B30" s="115"/>
      <c r="C30" s="101">
        <f t="shared" si="1"/>
        <v>0</v>
      </c>
      <c r="D30" s="102"/>
      <c r="E30" s="100"/>
      <c r="F30" s="104">
        <f t="shared" si="2"/>
        <v>0</v>
      </c>
      <c r="G30" s="99"/>
      <c r="H30" s="105">
        <f t="shared" si="0"/>
        <v>0</v>
      </c>
      <c r="I30" s="106">
        <f t="shared" si="4"/>
        <v>0</v>
      </c>
      <c r="J30" s="120">
        <f t="shared" si="3"/>
        <v>0</v>
      </c>
    </row>
    <row r="31" spans="1:12" x14ac:dyDescent="0.3">
      <c r="A31" s="99"/>
      <c r="B31" s="115"/>
      <c r="C31" s="101">
        <f t="shared" si="1"/>
        <v>0</v>
      </c>
      <c r="D31" s="102"/>
      <c r="E31" s="100"/>
      <c r="F31" s="104">
        <f t="shared" si="2"/>
        <v>0</v>
      </c>
      <c r="G31" s="99"/>
      <c r="H31" s="105">
        <f t="shared" si="0"/>
        <v>0</v>
      </c>
      <c r="I31" s="106">
        <f t="shared" si="4"/>
        <v>0</v>
      </c>
      <c r="J31" s="120">
        <f t="shared" si="3"/>
        <v>0</v>
      </c>
    </row>
    <row r="32" spans="1:12" x14ac:dyDescent="0.3">
      <c r="A32" s="99"/>
      <c r="B32" s="115"/>
      <c r="C32" s="101">
        <f t="shared" si="1"/>
        <v>0</v>
      </c>
      <c r="D32" s="102"/>
      <c r="E32" s="100"/>
      <c r="F32" s="104">
        <f t="shared" si="2"/>
        <v>0</v>
      </c>
      <c r="G32" s="99"/>
      <c r="H32" s="105">
        <f t="shared" si="0"/>
        <v>0</v>
      </c>
      <c r="I32" s="106">
        <f t="shared" si="4"/>
        <v>0</v>
      </c>
      <c r="J32" s="120">
        <f t="shared" si="3"/>
        <v>0</v>
      </c>
    </row>
    <row r="33" spans="1:10" ht="15" thickBot="1" x14ac:dyDescent="0.35">
      <c r="A33" s="99"/>
      <c r="B33" s="115"/>
      <c r="C33" s="101">
        <f t="shared" si="1"/>
        <v>0</v>
      </c>
      <c r="D33" s="121"/>
      <c r="E33" s="100"/>
      <c r="F33" s="104">
        <f t="shared" si="2"/>
        <v>0</v>
      </c>
      <c r="G33" s="99"/>
      <c r="H33" s="105">
        <f t="shared" si="0"/>
        <v>0</v>
      </c>
      <c r="I33" s="122">
        <f t="shared" si="4"/>
        <v>0</v>
      </c>
      <c r="J33" s="123">
        <f t="shared" si="3"/>
        <v>0</v>
      </c>
    </row>
    <row r="34" spans="1:10" ht="15" thickBot="1" x14ac:dyDescent="0.35">
      <c r="A34" s="124"/>
      <c r="B34" s="124"/>
      <c r="C34" s="124"/>
      <c r="D34" s="124"/>
      <c r="E34" s="124"/>
      <c r="F34" s="124"/>
      <c r="G34" s="125"/>
      <c r="H34" s="126">
        <f>SUM(H11:H33)</f>
        <v>85.90000000000002</v>
      </c>
      <c r="I34" s="127">
        <f>SUM(I11:I33)</f>
        <v>620</v>
      </c>
      <c r="J34" s="128">
        <f>SUM(J11:J33)</f>
        <v>1639.5</v>
      </c>
    </row>
    <row r="35" spans="1:10" ht="21" customHeight="1" thickBot="1" x14ac:dyDescent="0.35">
      <c r="A35" s="86"/>
      <c r="B35" s="129"/>
      <c r="C35" s="129"/>
      <c r="D35" s="129"/>
      <c r="E35" s="85" t="s">
        <v>86</v>
      </c>
      <c r="F35" s="129"/>
      <c r="G35" s="129"/>
      <c r="H35" s="129"/>
      <c r="I35" s="129"/>
      <c r="J35" s="130"/>
    </row>
    <row r="36" spans="1:10" s="76" customFormat="1" ht="54.75" customHeight="1" thickBot="1" x14ac:dyDescent="0.35">
      <c r="A36" s="94" t="s">
        <v>78</v>
      </c>
      <c r="B36" s="89" t="s">
        <v>79</v>
      </c>
      <c r="C36" s="131"/>
      <c r="D36" s="132" t="s">
        <v>80</v>
      </c>
      <c r="E36" s="133" t="s">
        <v>81</v>
      </c>
      <c r="F36" s="134"/>
      <c r="G36" s="94" t="s">
        <v>82</v>
      </c>
      <c r="H36" s="135"/>
      <c r="I36" s="136" t="s">
        <v>83</v>
      </c>
      <c r="J36" s="137" t="s">
        <v>84</v>
      </c>
    </row>
    <row r="37" spans="1:10" x14ac:dyDescent="0.3">
      <c r="A37" s="99" t="s">
        <v>109</v>
      </c>
      <c r="B37" s="115">
        <v>1.91</v>
      </c>
      <c r="C37" s="138"/>
      <c r="D37" s="139">
        <v>0</v>
      </c>
      <c r="E37" s="140">
        <v>4.71</v>
      </c>
      <c r="F37" s="141"/>
      <c r="G37" s="99">
        <v>176</v>
      </c>
      <c r="H37" s="126"/>
      <c r="I37" s="106">
        <f>B37*G37</f>
        <v>336.15999999999997</v>
      </c>
      <c r="J37" s="120">
        <f>G37*(D37+E37)</f>
        <v>828.96</v>
      </c>
    </row>
    <row r="38" spans="1:10" x14ac:dyDescent="0.3">
      <c r="A38" s="99" t="s">
        <v>110</v>
      </c>
      <c r="B38" s="115">
        <v>1.91</v>
      </c>
      <c r="C38" s="142"/>
      <c r="D38" s="139">
        <v>0.4</v>
      </c>
      <c r="E38" s="140">
        <v>4.3099999999999996</v>
      </c>
      <c r="F38" s="143"/>
      <c r="G38" s="99">
        <v>17</v>
      </c>
      <c r="H38" s="144"/>
      <c r="I38" s="106">
        <f>B38*G38</f>
        <v>32.47</v>
      </c>
      <c r="J38" s="120">
        <f t="shared" ref="J38:J51" si="5">G38*(D38+E38)</f>
        <v>80.069999999999993</v>
      </c>
    </row>
    <row r="39" spans="1:10" x14ac:dyDescent="0.3">
      <c r="A39" s="99" t="s">
        <v>111</v>
      </c>
      <c r="B39" s="115">
        <v>1.91</v>
      </c>
      <c r="C39" s="142"/>
      <c r="D39" s="139">
        <v>4.01</v>
      </c>
      <c r="E39" s="140">
        <v>0.55000000000000004</v>
      </c>
      <c r="F39" s="143"/>
      <c r="G39" s="99">
        <v>243</v>
      </c>
      <c r="H39" s="144"/>
      <c r="I39" s="106">
        <f t="shared" ref="I39:I51" si="6">B39*G39</f>
        <v>464.13</v>
      </c>
      <c r="J39" s="120">
        <f t="shared" si="5"/>
        <v>1108.08</v>
      </c>
    </row>
    <row r="40" spans="1:10" x14ac:dyDescent="0.3">
      <c r="A40" s="99"/>
      <c r="B40" s="115"/>
      <c r="C40" s="142"/>
      <c r="D40" s="139"/>
      <c r="E40" s="140"/>
      <c r="F40" s="143"/>
      <c r="G40" s="99"/>
      <c r="H40" s="144"/>
      <c r="I40" s="106">
        <f t="shared" si="6"/>
        <v>0</v>
      </c>
      <c r="J40" s="120">
        <f t="shared" si="5"/>
        <v>0</v>
      </c>
    </row>
    <row r="41" spans="1:10" x14ac:dyDescent="0.3">
      <c r="A41" s="99" t="s">
        <v>103</v>
      </c>
      <c r="B41" s="115">
        <v>1.01</v>
      </c>
      <c r="C41" s="142"/>
      <c r="D41" s="139">
        <v>0</v>
      </c>
      <c r="E41" s="140">
        <v>2.46</v>
      </c>
      <c r="F41" s="143"/>
      <c r="G41" s="99"/>
      <c r="H41" s="144"/>
      <c r="I41" s="106">
        <f t="shared" si="6"/>
        <v>0</v>
      </c>
      <c r="J41" s="120">
        <f t="shared" si="5"/>
        <v>0</v>
      </c>
    </row>
    <row r="42" spans="1:10" x14ac:dyDescent="0.3">
      <c r="A42" s="99" t="s">
        <v>104</v>
      </c>
      <c r="B42" s="115">
        <v>1.01</v>
      </c>
      <c r="C42" s="142"/>
      <c r="D42" s="139">
        <v>0.3</v>
      </c>
      <c r="E42" s="140">
        <v>2.16</v>
      </c>
      <c r="F42" s="143"/>
      <c r="G42" s="99"/>
      <c r="H42" s="144"/>
      <c r="I42" s="106">
        <f t="shared" si="6"/>
        <v>0</v>
      </c>
      <c r="J42" s="120">
        <f t="shared" si="5"/>
        <v>0</v>
      </c>
    </row>
    <row r="43" spans="1:10" x14ac:dyDescent="0.3">
      <c r="A43" s="99" t="s">
        <v>108</v>
      </c>
      <c r="B43" s="115">
        <v>1.01</v>
      </c>
      <c r="C43" s="142"/>
      <c r="D43" s="139">
        <v>2.06</v>
      </c>
      <c r="E43" s="140">
        <v>0.4</v>
      </c>
      <c r="F43" s="143"/>
      <c r="G43" s="99"/>
      <c r="H43" s="144"/>
      <c r="I43" s="106">
        <f t="shared" si="6"/>
        <v>0</v>
      </c>
      <c r="J43" s="120">
        <f t="shared" si="5"/>
        <v>0</v>
      </c>
    </row>
    <row r="44" spans="1:10" x14ac:dyDescent="0.3">
      <c r="A44" s="99" t="s">
        <v>105</v>
      </c>
      <c r="B44" s="115">
        <v>1.01</v>
      </c>
      <c r="C44" s="142"/>
      <c r="D44" s="139">
        <v>0</v>
      </c>
      <c r="E44" s="140">
        <v>2.94</v>
      </c>
      <c r="F44" s="143"/>
      <c r="G44" s="99">
        <v>74</v>
      </c>
      <c r="H44" s="144"/>
      <c r="I44" s="106">
        <f t="shared" si="6"/>
        <v>74.739999999999995</v>
      </c>
      <c r="J44" s="120">
        <f t="shared" si="5"/>
        <v>217.56</v>
      </c>
    </row>
    <row r="45" spans="1:10" x14ac:dyDescent="0.3">
      <c r="A45" s="99" t="s">
        <v>106</v>
      </c>
      <c r="B45" s="115">
        <v>1.01</v>
      </c>
      <c r="C45" s="142"/>
      <c r="D45" s="139">
        <v>0.3</v>
      </c>
      <c r="E45" s="140">
        <v>2.64</v>
      </c>
      <c r="F45" s="143"/>
      <c r="G45" s="99">
        <v>12</v>
      </c>
      <c r="H45" s="144"/>
      <c r="I45" s="106">
        <f t="shared" si="6"/>
        <v>12.120000000000001</v>
      </c>
      <c r="J45" s="120">
        <f t="shared" si="5"/>
        <v>35.28</v>
      </c>
    </row>
    <row r="46" spans="1:10" x14ac:dyDescent="0.3">
      <c r="A46" s="99" t="s">
        <v>107</v>
      </c>
      <c r="B46" s="115">
        <v>1.01</v>
      </c>
      <c r="C46" s="142"/>
      <c r="D46" s="139">
        <v>2.54</v>
      </c>
      <c r="E46" s="140">
        <v>0.4</v>
      </c>
      <c r="F46" s="143"/>
      <c r="G46" s="99">
        <v>91</v>
      </c>
      <c r="H46" s="144"/>
      <c r="I46" s="106">
        <f t="shared" si="6"/>
        <v>91.91</v>
      </c>
      <c r="J46" s="120">
        <f t="shared" si="5"/>
        <v>267.54000000000002</v>
      </c>
    </row>
    <row r="47" spans="1:10" x14ac:dyDescent="0.3">
      <c r="A47" s="99"/>
      <c r="B47" s="115"/>
      <c r="C47" s="142"/>
      <c r="D47" s="139"/>
      <c r="E47" s="140"/>
      <c r="F47" s="143"/>
      <c r="G47" s="99"/>
      <c r="H47" s="144"/>
      <c r="I47" s="106">
        <f t="shared" si="6"/>
        <v>0</v>
      </c>
      <c r="J47" s="120">
        <f t="shared" si="5"/>
        <v>0</v>
      </c>
    </row>
    <row r="48" spans="1:10" x14ac:dyDescent="0.3">
      <c r="A48" s="99"/>
      <c r="B48" s="115"/>
      <c r="C48" s="142"/>
      <c r="D48" s="139"/>
      <c r="E48" s="140"/>
      <c r="F48" s="143"/>
      <c r="G48" s="99"/>
      <c r="H48" s="144"/>
      <c r="I48" s="106">
        <f t="shared" si="6"/>
        <v>0</v>
      </c>
      <c r="J48" s="120">
        <f t="shared" si="5"/>
        <v>0</v>
      </c>
    </row>
    <row r="49" spans="1:10" x14ac:dyDescent="0.3">
      <c r="A49" s="99"/>
      <c r="B49" s="115"/>
      <c r="C49" s="142"/>
      <c r="D49" s="139"/>
      <c r="E49" s="140"/>
      <c r="F49" s="143"/>
      <c r="G49" s="99"/>
      <c r="H49" s="144"/>
      <c r="I49" s="106">
        <f t="shared" si="6"/>
        <v>0</v>
      </c>
      <c r="J49" s="120">
        <f t="shared" si="5"/>
        <v>0</v>
      </c>
    </row>
    <row r="50" spans="1:10" x14ac:dyDescent="0.3">
      <c r="A50" s="99"/>
      <c r="B50" s="115"/>
      <c r="C50" s="142"/>
      <c r="D50" s="139"/>
      <c r="E50" s="140"/>
      <c r="F50" s="143"/>
      <c r="G50" s="99"/>
      <c r="H50" s="144"/>
      <c r="I50" s="106">
        <f t="shared" si="6"/>
        <v>0</v>
      </c>
      <c r="J50" s="120">
        <f t="shared" si="5"/>
        <v>0</v>
      </c>
    </row>
    <row r="51" spans="1:10" ht="15" thickBot="1" x14ac:dyDescent="0.35">
      <c r="A51" s="99"/>
      <c r="B51" s="115"/>
      <c r="C51" s="145"/>
      <c r="D51" s="139"/>
      <c r="E51" s="140"/>
      <c r="F51" s="146"/>
      <c r="G51" s="99"/>
      <c r="H51" s="147"/>
      <c r="I51" s="122">
        <f t="shared" si="6"/>
        <v>0</v>
      </c>
      <c r="J51" s="120">
        <f t="shared" si="5"/>
        <v>0</v>
      </c>
    </row>
    <row r="52" spans="1:10" ht="15" thickBot="1" x14ac:dyDescent="0.35">
      <c r="A52" s="148"/>
      <c r="B52" s="149"/>
      <c r="C52" s="149"/>
      <c r="D52" s="149"/>
      <c r="E52" s="149"/>
      <c r="F52" s="149"/>
      <c r="G52" s="149"/>
      <c r="H52" s="150"/>
      <c r="I52" s="151">
        <f>SUM(I37:I51)</f>
        <v>1011.53</v>
      </c>
      <c r="J52" s="152">
        <f>SUM(J37:J51)</f>
        <v>2537.4900000000002</v>
      </c>
    </row>
    <row r="53" spans="1:10" x14ac:dyDescent="0.3">
      <c r="A53" s="153" t="s">
        <v>102</v>
      </c>
    </row>
    <row r="54" spans="1:10" x14ac:dyDescent="0.3">
      <c r="A54" s="98" t="s">
        <v>112</v>
      </c>
    </row>
  </sheetData>
  <sheetProtection selectLockedCells="1"/>
  <conditionalFormatting sqref="F10:F33 F47:F50 H10:H34 H37:H40 H43:H45 H47:H50">
    <cfRule type="cellIs" dxfId="68" priority="28" operator="lessThan">
      <formula>0</formula>
    </cfRule>
  </conditionalFormatting>
  <conditionalFormatting sqref="F10:F33 H10:H34">
    <cfRule type="cellIs" dxfId="67" priority="29" operator="greaterThan">
      <formula>0</formula>
    </cfRule>
  </conditionalFormatting>
  <conditionalFormatting sqref="F36:F46 H46">
    <cfRule type="cellIs" dxfId="66" priority="8" operator="lessThan">
      <formula>0</formula>
    </cfRule>
  </conditionalFormatting>
  <conditionalFormatting sqref="F36:F46">
    <cfRule type="cellIs" dxfId="65" priority="7" operator="greaterThan">
      <formula>-0.01</formula>
    </cfRule>
  </conditionalFormatting>
  <conditionalFormatting sqref="F36:F51">
    <cfRule type="cellIs" dxfId="64" priority="9" operator="greaterThan">
      <formula>0</formula>
    </cfRule>
  </conditionalFormatting>
  <conditionalFormatting sqref="F47:F50 F10:F33">
    <cfRule type="cellIs" dxfId="63" priority="27" operator="greaterThan">
      <formula>-0.01</formula>
    </cfRule>
  </conditionalFormatting>
  <conditionalFormatting sqref="F48:F51 H49:H51">
    <cfRule type="cellIs" dxfId="62" priority="20" operator="lessThan">
      <formula>0</formula>
    </cfRule>
  </conditionalFormatting>
  <conditionalFormatting sqref="F48:F51">
    <cfRule type="cellIs" dxfId="61" priority="19" operator="greaterThan">
      <formula>-0.01</formula>
    </cfRule>
  </conditionalFormatting>
  <conditionalFormatting sqref="H11:H34 H47:H50 H43:H45 H37:H40">
    <cfRule type="cellIs" dxfId="60" priority="26" operator="greaterThan">
      <formula>-0.01</formula>
    </cfRule>
  </conditionalFormatting>
  <conditionalFormatting sqref="H11:H34">
    <cfRule type="cellIs" dxfId="59" priority="25" operator="lessThan">
      <formula>0</formula>
    </cfRule>
  </conditionalFormatting>
  <conditionalFormatting sqref="H36">
    <cfRule type="cellIs" dxfId="58" priority="1" operator="lessThan">
      <formula>0</formula>
    </cfRule>
    <cfRule type="cellIs" dxfId="57" priority="2" operator="greaterThan">
      <formula>-0.01</formula>
    </cfRule>
    <cfRule type="cellIs" dxfId="56" priority="3" operator="lessThan">
      <formula>0</formula>
    </cfRule>
  </conditionalFormatting>
  <conditionalFormatting sqref="H36:H51">
    <cfRule type="cellIs" dxfId="55" priority="4" operator="greaterThan">
      <formula>0</formula>
    </cfRule>
  </conditionalFormatting>
  <conditionalFormatting sqref="H37:H42">
    <cfRule type="cellIs" dxfId="54" priority="12" operator="lessThan">
      <formula>0</formula>
    </cfRule>
  </conditionalFormatting>
  <conditionalFormatting sqref="H41">
    <cfRule type="cellIs" dxfId="53" priority="10" operator="lessThan">
      <formula>0</formula>
    </cfRule>
    <cfRule type="cellIs" dxfId="52" priority="11" operator="greaterThan">
      <formula>-0.01</formula>
    </cfRule>
  </conditionalFormatting>
  <conditionalFormatting sqref="H42">
    <cfRule type="cellIs" dxfId="51" priority="13" operator="greaterThan">
      <formula>-0.01</formula>
    </cfRule>
  </conditionalFormatting>
  <conditionalFormatting sqref="H42:H45">
    <cfRule type="cellIs" dxfId="50" priority="14" operator="lessThan">
      <formula>0</formula>
    </cfRule>
  </conditionalFormatting>
  <conditionalFormatting sqref="H46">
    <cfRule type="cellIs" dxfId="49" priority="5" operator="lessThan">
      <formula>0</formula>
    </cfRule>
    <cfRule type="cellIs" dxfId="48" priority="6" operator="greaterThan">
      <formula>-0.01</formula>
    </cfRule>
  </conditionalFormatting>
  <conditionalFormatting sqref="H47:H50">
    <cfRule type="cellIs" dxfId="47" priority="24" operator="lessThan">
      <formula>0</formula>
    </cfRule>
  </conditionalFormatting>
  <conditionalFormatting sqref="H48">
    <cfRule type="cellIs" dxfId="46" priority="23" operator="greaterThan">
      <formula>-0.01</formula>
    </cfRule>
  </conditionalFormatting>
  <conditionalFormatting sqref="H48:H50">
    <cfRule type="cellIs" dxfId="45" priority="22" operator="lessThan">
      <formula>0</formula>
    </cfRule>
  </conditionalFormatting>
  <conditionalFormatting sqref="H49:H50">
    <cfRule type="cellIs" dxfId="44" priority="21" operator="greaterThan">
      <formula>-0.01</formula>
    </cfRule>
  </conditionalFormatting>
  <conditionalFormatting sqref="H51">
    <cfRule type="cellIs" dxfId="43" priority="17" operator="lessThan">
      <formula>0</formula>
    </cfRule>
    <cfRule type="cellIs" dxfId="42" priority="18" operator="greaterThan">
      <formula>-0.01</formula>
    </cfRule>
  </conditionalFormatting>
  <conditionalFormatting sqref="L20">
    <cfRule type="cellIs" dxfId="41" priority="15" operator="lessThan">
      <formula>0.01</formula>
    </cfRule>
    <cfRule type="cellIs" dxfId="40" priority="16" operator="greaterThan">
      <formula>0</formula>
    </cfRule>
  </conditionalFormatting>
  <hyperlinks>
    <hyperlink ref="K15" location="'Nonprogram Food Revenue Tool'!B61" display="Total Food Costs" xr:uid="{DB513093-FD5E-41BC-A3CF-784166189B4B}"/>
  </hyperlinks>
  <pageMargins left="0.7" right="0.7" top="0.25" bottom="0.25" header="0.3" footer="0.3"/>
  <pageSetup scale="62" fitToHeight="2"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05273-CC17-4A72-815F-BEA37C8F56E3}">
  <dimension ref="A7:L104"/>
  <sheetViews>
    <sheetView view="pageBreakPreview" zoomScaleNormal="100" zoomScaleSheetLayoutView="100" workbookViewId="0">
      <selection activeCell="E85" sqref="E85"/>
    </sheetView>
  </sheetViews>
  <sheetFormatPr defaultColWidth="9.109375" defaultRowHeight="14.4" x14ac:dyDescent="0.3"/>
  <cols>
    <col min="1" max="1" width="23.44140625" style="77" customWidth="1"/>
    <col min="2" max="2" width="9.5546875" style="77" customWidth="1"/>
    <col min="3" max="4" width="12.44140625" style="77" customWidth="1"/>
    <col min="5" max="5" width="15.109375" style="77" customWidth="1"/>
    <col min="6" max="6" width="12.33203125" style="77" customWidth="1"/>
    <col min="7" max="7" width="7.5546875" style="77" customWidth="1"/>
    <col min="8" max="8" width="11.5546875" style="154" customWidth="1"/>
    <col min="9" max="9" width="13.88671875" style="77" customWidth="1"/>
    <col min="10" max="10" width="13.44140625" style="77" customWidth="1"/>
    <col min="11" max="11" width="40.44140625" style="77" customWidth="1"/>
    <col min="12" max="12" width="25.33203125" style="77" customWidth="1"/>
    <col min="13" max="16384" width="9.109375" style="77"/>
  </cols>
  <sheetData>
    <row r="7" spans="1:12" ht="15" thickBot="1" x14ac:dyDescent="0.35"/>
    <row r="8" spans="1:12" ht="21" customHeight="1" thickBot="1" x14ac:dyDescent="0.4">
      <c r="A8" s="155"/>
      <c r="B8" s="156"/>
      <c r="C8" s="156"/>
      <c r="D8" s="157" t="s">
        <v>116</v>
      </c>
      <c r="E8" s="156"/>
      <c r="F8" s="156"/>
      <c r="G8" s="156"/>
      <c r="H8" s="156"/>
      <c r="I8" s="156"/>
      <c r="J8" s="158"/>
      <c r="K8" s="159" t="s">
        <v>0</v>
      </c>
      <c r="L8" s="160"/>
    </row>
    <row r="9" spans="1:12" ht="21" customHeight="1" thickBot="1" x14ac:dyDescent="0.35">
      <c r="A9" s="161"/>
      <c r="B9" s="162"/>
      <c r="C9" s="162"/>
      <c r="D9" s="163" t="s">
        <v>55</v>
      </c>
      <c r="E9" s="162"/>
      <c r="F9" s="162"/>
      <c r="G9" s="162"/>
      <c r="H9" s="162"/>
      <c r="I9" s="162"/>
      <c r="J9" s="164"/>
      <c r="K9" s="159" t="s">
        <v>56</v>
      </c>
      <c r="L9" s="160"/>
    </row>
    <row r="10" spans="1:12" ht="21" customHeight="1" thickBot="1" x14ac:dyDescent="0.35">
      <c r="B10" s="165"/>
      <c r="C10" s="166" t="s">
        <v>85</v>
      </c>
      <c r="D10" s="167"/>
      <c r="E10" s="165"/>
      <c r="F10" s="165"/>
      <c r="G10" s="165"/>
      <c r="H10" s="165"/>
      <c r="I10" s="165"/>
      <c r="J10" s="168"/>
      <c r="K10" s="159" t="s">
        <v>57</v>
      </c>
      <c r="L10" s="160"/>
    </row>
    <row r="11" spans="1:12" ht="54.75" customHeight="1" thickBot="1" x14ac:dyDescent="0.35">
      <c r="A11" s="169" t="s">
        <v>58</v>
      </c>
      <c r="B11" s="170" t="s">
        <v>59</v>
      </c>
      <c r="C11" s="90" t="s">
        <v>60</v>
      </c>
      <c r="D11" s="91"/>
      <c r="E11" s="171" t="s">
        <v>61</v>
      </c>
      <c r="F11" s="93" t="s">
        <v>62</v>
      </c>
      <c r="G11" s="172" t="s">
        <v>63</v>
      </c>
      <c r="H11" s="173" t="s">
        <v>64</v>
      </c>
      <c r="I11" s="174" t="s">
        <v>65</v>
      </c>
      <c r="J11" s="175" t="s">
        <v>66</v>
      </c>
      <c r="L11" s="176"/>
    </row>
    <row r="12" spans="1:12" ht="15" customHeight="1" thickBot="1" x14ac:dyDescent="0.35">
      <c r="A12" s="177"/>
      <c r="B12" s="100"/>
      <c r="C12" s="178">
        <f>ROUND(B12/0.4,2)</f>
        <v>0</v>
      </c>
      <c r="D12" s="179"/>
      <c r="E12" s="103"/>
      <c r="F12" s="180">
        <f>E12-C12</f>
        <v>0</v>
      </c>
      <c r="G12" s="99"/>
      <c r="H12" s="181">
        <f t="shared" ref="H12:H81" si="0">SUM(E12*G12)-(C12*G12)</f>
        <v>0</v>
      </c>
      <c r="I12" s="182">
        <f>B12*G12</f>
        <v>0</v>
      </c>
      <c r="J12" s="183">
        <f>E12*G12</f>
        <v>0</v>
      </c>
      <c r="K12" s="63" t="s">
        <v>45</v>
      </c>
      <c r="L12" s="64"/>
    </row>
    <row r="13" spans="1:12" ht="15" customHeight="1" x14ac:dyDescent="0.3">
      <c r="A13" s="177"/>
      <c r="B13" s="100"/>
      <c r="C13" s="178">
        <f t="shared" ref="C13:C76" si="1">ROUND(B13/0.4,2)</f>
        <v>0</v>
      </c>
      <c r="D13" s="179"/>
      <c r="E13" s="100"/>
      <c r="F13" s="180">
        <f t="shared" ref="F13:F81" si="2">E13-C13</f>
        <v>0</v>
      </c>
      <c r="G13" s="99"/>
      <c r="H13" s="181">
        <f>SUM(E13*G13)-(C13*G13)</f>
        <v>0</v>
      </c>
      <c r="I13" s="184">
        <f t="shared" ref="I13:I81" si="3">B13*G13</f>
        <v>0</v>
      </c>
      <c r="J13" s="185">
        <f t="shared" ref="J13:J81" si="4">E13*G13</f>
        <v>0</v>
      </c>
      <c r="K13" s="65"/>
      <c r="L13" s="66"/>
    </row>
    <row r="14" spans="1:12" ht="15" customHeight="1" x14ac:dyDescent="0.3">
      <c r="A14" s="177"/>
      <c r="B14" s="100"/>
      <c r="C14" s="178">
        <f t="shared" si="1"/>
        <v>0</v>
      </c>
      <c r="D14" s="179"/>
      <c r="E14" s="100"/>
      <c r="F14" s="180">
        <f t="shared" si="2"/>
        <v>0</v>
      </c>
      <c r="G14" s="99"/>
      <c r="H14" s="181">
        <f t="shared" si="0"/>
        <v>0</v>
      </c>
      <c r="I14" s="184">
        <f t="shared" si="3"/>
        <v>0</v>
      </c>
      <c r="J14" s="185">
        <f t="shared" si="4"/>
        <v>0</v>
      </c>
      <c r="K14" s="67" t="s">
        <v>46</v>
      </c>
      <c r="L14" s="186">
        <f>I100</f>
        <v>0</v>
      </c>
    </row>
    <row r="15" spans="1:12" ht="15" customHeight="1" x14ac:dyDescent="0.3">
      <c r="A15" s="177"/>
      <c r="B15" s="100"/>
      <c r="C15" s="178">
        <f t="shared" si="1"/>
        <v>0</v>
      </c>
      <c r="D15" s="179"/>
      <c r="E15" s="100"/>
      <c r="F15" s="180">
        <f t="shared" si="2"/>
        <v>0</v>
      </c>
      <c r="G15" s="99"/>
      <c r="H15" s="181">
        <f t="shared" si="0"/>
        <v>0</v>
      </c>
      <c r="I15" s="184">
        <f t="shared" si="3"/>
        <v>0</v>
      </c>
      <c r="J15" s="185">
        <f t="shared" si="4"/>
        <v>0</v>
      </c>
      <c r="K15" s="68" t="s">
        <v>47</v>
      </c>
      <c r="L15" s="186">
        <f>I82</f>
        <v>0</v>
      </c>
    </row>
    <row r="16" spans="1:12" ht="15" customHeight="1" x14ac:dyDescent="0.3">
      <c r="A16" s="177"/>
      <c r="B16" s="100"/>
      <c r="C16" s="178">
        <f t="shared" si="1"/>
        <v>0</v>
      </c>
      <c r="D16" s="179"/>
      <c r="E16" s="100"/>
      <c r="F16" s="180">
        <f>E16-C16</f>
        <v>0</v>
      </c>
      <c r="G16" s="99"/>
      <c r="H16" s="181">
        <f t="shared" si="0"/>
        <v>0</v>
      </c>
      <c r="I16" s="184">
        <f t="shared" si="3"/>
        <v>0</v>
      </c>
      <c r="J16" s="185">
        <f t="shared" si="4"/>
        <v>0</v>
      </c>
      <c r="K16" s="67" t="s">
        <v>48</v>
      </c>
      <c r="L16" s="69">
        <f>I100+I82</f>
        <v>0</v>
      </c>
    </row>
    <row r="17" spans="1:12" ht="15" customHeight="1" x14ac:dyDescent="0.3">
      <c r="A17" s="177"/>
      <c r="B17" s="115"/>
      <c r="C17" s="178">
        <f t="shared" si="1"/>
        <v>0</v>
      </c>
      <c r="D17" s="179"/>
      <c r="E17" s="100"/>
      <c r="F17" s="180">
        <f t="shared" si="2"/>
        <v>0</v>
      </c>
      <c r="G17" s="99"/>
      <c r="H17" s="181">
        <f t="shared" si="0"/>
        <v>0</v>
      </c>
      <c r="I17" s="184">
        <f t="shared" si="3"/>
        <v>0</v>
      </c>
      <c r="J17" s="185">
        <f t="shared" si="4"/>
        <v>0</v>
      </c>
      <c r="K17" s="67" t="s">
        <v>49</v>
      </c>
      <c r="L17" s="187">
        <f>J82</f>
        <v>0</v>
      </c>
    </row>
    <row r="18" spans="1:12" ht="15" customHeight="1" x14ac:dyDescent="0.3">
      <c r="A18" s="177"/>
      <c r="B18" s="115"/>
      <c r="C18" s="178">
        <f t="shared" si="1"/>
        <v>0</v>
      </c>
      <c r="D18" s="179"/>
      <c r="E18" s="100"/>
      <c r="F18" s="180">
        <f t="shared" si="2"/>
        <v>0</v>
      </c>
      <c r="G18" s="99"/>
      <c r="H18" s="181">
        <f t="shared" si="0"/>
        <v>0</v>
      </c>
      <c r="I18" s="184">
        <f t="shared" si="3"/>
        <v>0</v>
      </c>
      <c r="J18" s="185">
        <f t="shared" si="4"/>
        <v>0</v>
      </c>
      <c r="K18" s="67" t="s">
        <v>50</v>
      </c>
      <c r="L18" s="187">
        <f>J82+J100</f>
        <v>0</v>
      </c>
    </row>
    <row r="19" spans="1:12" ht="25.5" customHeight="1" x14ac:dyDescent="0.3">
      <c r="A19" s="177"/>
      <c r="B19" s="115"/>
      <c r="C19" s="178">
        <f t="shared" si="1"/>
        <v>0</v>
      </c>
      <c r="D19" s="179"/>
      <c r="E19" s="100"/>
      <c r="F19" s="180">
        <f t="shared" si="2"/>
        <v>0</v>
      </c>
      <c r="G19" s="99"/>
      <c r="H19" s="181">
        <f t="shared" si="0"/>
        <v>0</v>
      </c>
      <c r="I19" s="184">
        <f t="shared" si="3"/>
        <v>0</v>
      </c>
      <c r="J19" s="185">
        <f t="shared" si="4"/>
        <v>0</v>
      </c>
      <c r="K19" s="70" t="s">
        <v>51</v>
      </c>
      <c r="L19" s="71">
        <f>IF(L16=0,0,(L15/L16))</f>
        <v>0</v>
      </c>
    </row>
    <row r="20" spans="1:12" ht="25.5" customHeight="1" x14ac:dyDescent="0.3">
      <c r="A20" s="177"/>
      <c r="B20" s="115"/>
      <c r="C20" s="178">
        <f t="shared" si="1"/>
        <v>0</v>
      </c>
      <c r="D20" s="179"/>
      <c r="E20" s="100"/>
      <c r="F20" s="180">
        <f t="shared" si="2"/>
        <v>0</v>
      </c>
      <c r="G20" s="99"/>
      <c r="H20" s="188">
        <f>SUM(E20*G20)-(C20*G20)</f>
        <v>0</v>
      </c>
      <c r="I20" s="184">
        <f t="shared" si="3"/>
        <v>0</v>
      </c>
      <c r="J20" s="185">
        <f t="shared" si="4"/>
        <v>0</v>
      </c>
      <c r="K20" s="72" t="s">
        <v>52</v>
      </c>
      <c r="L20" s="73">
        <f>L19*L18</f>
        <v>0</v>
      </c>
    </row>
    <row r="21" spans="1:12" ht="15" customHeight="1" thickBot="1" x14ac:dyDescent="0.35">
      <c r="A21" s="177"/>
      <c r="B21" s="115"/>
      <c r="C21" s="178">
        <f t="shared" si="1"/>
        <v>0</v>
      </c>
      <c r="D21" s="179"/>
      <c r="E21" s="100"/>
      <c r="F21" s="180">
        <f t="shared" si="2"/>
        <v>0</v>
      </c>
      <c r="G21" s="99"/>
      <c r="H21" s="181">
        <f t="shared" si="0"/>
        <v>0</v>
      </c>
      <c r="I21" s="184">
        <f t="shared" si="3"/>
        <v>0</v>
      </c>
      <c r="J21" s="185">
        <f t="shared" si="4"/>
        <v>0</v>
      </c>
      <c r="K21" s="74" t="s">
        <v>53</v>
      </c>
      <c r="L21" s="75">
        <f xml:space="preserve"> IF((L20-L17)&lt;0,0,L20-L17)</f>
        <v>0</v>
      </c>
    </row>
    <row r="22" spans="1:12" ht="15" customHeight="1" x14ac:dyDescent="0.3">
      <c r="A22" s="177"/>
      <c r="B22" s="115"/>
      <c r="C22" s="178">
        <f t="shared" si="1"/>
        <v>0</v>
      </c>
      <c r="D22" s="179"/>
      <c r="E22" s="100"/>
      <c r="F22" s="180">
        <f t="shared" si="2"/>
        <v>0</v>
      </c>
      <c r="G22" s="99"/>
      <c r="H22" s="181">
        <f t="shared" si="0"/>
        <v>0</v>
      </c>
      <c r="I22" s="184">
        <f t="shared" si="3"/>
        <v>0</v>
      </c>
      <c r="J22" s="185">
        <f t="shared" si="4"/>
        <v>0</v>
      </c>
      <c r="L22" s="176"/>
    </row>
    <row r="23" spans="1:12" ht="15" customHeight="1" x14ac:dyDescent="0.3">
      <c r="A23" s="177"/>
      <c r="B23" s="115"/>
      <c r="C23" s="178">
        <f t="shared" si="1"/>
        <v>0</v>
      </c>
      <c r="D23" s="179"/>
      <c r="E23" s="100"/>
      <c r="F23" s="180">
        <f t="shared" si="2"/>
        <v>0</v>
      </c>
      <c r="G23" s="99"/>
      <c r="H23" s="181">
        <f t="shared" si="0"/>
        <v>0</v>
      </c>
      <c r="I23" s="184">
        <f t="shared" si="3"/>
        <v>0</v>
      </c>
      <c r="J23" s="185">
        <f t="shared" si="4"/>
        <v>0</v>
      </c>
      <c r="L23" s="176"/>
    </row>
    <row r="24" spans="1:12" ht="15" customHeight="1" x14ac:dyDescent="0.3">
      <c r="A24" s="177"/>
      <c r="B24" s="115"/>
      <c r="C24" s="178">
        <f t="shared" si="1"/>
        <v>0</v>
      </c>
      <c r="D24" s="179"/>
      <c r="E24" s="100"/>
      <c r="F24" s="180">
        <f t="shared" si="2"/>
        <v>0</v>
      </c>
      <c r="G24" s="99"/>
      <c r="H24" s="181">
        <f t="shared" si="0"/>
        <v>0</v>
      </c>
      <c r="I24" s="184">
        <f t="shared" si="3"/>
        <v>0</v>
      </c>
      <c r="J24" s="185">
        <f t="shared" si="4"/>
        <v>0</v>
      </c>
      <c r="L24" s="176"/>
    </row>
    <row r="25" spans="1:12" ht="15" customHeight="1" x14ac:dyDescent="0.3">
      <c r="A25" s="177"/>
      <c r="B25" s="115"/>
      <c r="C25" s="178">
        <f t="shared" si="1"/>
        <v>0</v>
      </c>
      <c r="D25" s="179"/>
      <c r="E25" s="100"/>
      <c r="F25" s="180">
        <f t="shared" si="2"/>
        <v>0</v>
      </c>
      <c r="G25" s="99"/>
      <c r="H25" s="181">
        <f t="shared" si="0"/>
        <v>0</v>
      </c>
      <c r="I25" s="184">
        <f t="shared" si="3"/>
        <v>0</v>
      </c>
      <c r="J25" s="185">
        <f t="shared" si="4"/>
        <v>0</v>
      </c>
      <c r="L25" s="176"/>
    </row>
    <row r="26" spans="1:12" ht="15" customHeight="1" x14ac:dyDescent="0.3">
      <c r="A26" s="177"/>
      <c r="B26" s="115"/>
      <c r="C26" s="178">
        <f t="shared" si="1"/>
        <v>0</v>
      </c>
      <c r="D26" s="179"/>
      <c r="E26" s="100"/>
      <c r="F26" s="180">
        <f t="shared" si="2"/>
        <v>0</v>
      </c>
      <c r="G26" s="99"/>
      <c r="H26" s="181">
        <f t="shared" si="0"/>
        <v>0</v>
      </c>
      <c r="I26" s="184">
        <f t="shared" si="3"/>
        <v>0</v>
      </c>
      <c r="J26" s="185">
        <f t="shared" si="4"/>
        <v>0</v>
      </c>
      <c r="L26" s="176"/>
    </row>
    <row r="27" spans="1:12" ht="15" customHeight="1" x14ac:dyDescent="0.3">
      <c r="A27" s="177"/>
      <c r="B27" s="115"/>
      <c r="C27" s="178">
        <f t="shared" si="1"/>
        <v>0</v>
      </c>
      <c r="D27" s="179"/>
      <c r="E27" s="100"/>
      <c r="F27" s="180">
        <f t="shared" si="2"/>
        <v>0</v>
      </c>
      <c r="G27" s="99"/>
      <c r="H27" s="181">
        <f t="shared" si="0"/>
        <v>0</v>
      </c>
      <c r="I27" s="184">
        <f t="shared" si="3"/>
        <v>0</v>
      </c>
      <c r="J27" s="185">
        <f t="shared" si="4"/>
        <v>0</v>
      </c>
      <c r="L27" s="176"/>
    </row>
    <row r="28" spans="1:12" ht="15" customHeight="1" x14ac:dyDescent="0.3">
      <c r="A28" s="177"/>
      <c r="B28" s="115"/>
      <c r="C28" s="178">
        <f t="shared" si="1"/>
        <v>0</v>
      </c>
      <c r="D28" s="179"/>
      <c r="E28" s="100"/>
      <c r="F28" s="180">
        <f t="shared" si="2"/>
        <v>0</v>
      </c>
      <c r="G28" s="99"/>
      <c r="H28" s="181">
        <f t="shared" si="0"/>
        <v>0</v>
      </c>
      <c r="I28" s="184">
        <f t="shared" si="3"/>
        <v>0</v>
      </c>
      <c r="J28" s="185">
        <f t="shared" si="4"/>
        <v>0</v>
      </c>
      <c r="L28" s="176"/>
    </row>
    <row r="29" spans="1:12" ht="15" customHeight="1" x14ac:dyDescent="0.3">
      <c r="A29" s="177"/>
      <c r="B29" s="115"/>
      <c r="C29" s="178">
        <f t="shared" si="1"/>
        <v>0</v>
      </c>
      <c r="D29" s="179"/>
      <c r="E29" s="100"/>
      <c r="F29" s="180">
        <f t="shared" si="2"/>
        <v>0</v>
      </c>
      <c r="G29" s="99"/>
      <c r="H29" s="181">
        <f t="shared" si="0"/>
        <v>0</v>
      </c>
      <c r="I29" s="184">
        <f t="shared" si="3"/>
        <v>0</v>
      </c>
      <c r="J29" s="185">
        <f t="shared" si="4"/>
        <v>0</v>
      </c>
      <c r="L29" s="176"/>
    </row>
    <row r="30" spans="1:12" ht="15" customHeight="1" x14ac:dyDescent="0.3">
      <c r="A30" s="177"/>
      <c r="B30" s="115"/>
      <c r="C30" s="178">
        <f t="shared" si="1"/>
        <v>0</v>
      </c>
      <c r="D30" s="179"/>
      <c r="E30" s="100"/>
      <c r="F30" s="180">
        <f t="shared" si="2"/>
        <v>0</v>
      </c>
      <c r="G30" s="99"/>
      <c r="H30" s="181">
        <f t="shared" si="0"/>
        <v>0</v>
      </c>
      <c r="I30" s="184">
        <f t="shared" si="3"/>
        <v>0</v>
      </c>
      <c r="J30" s="185">
        <f t="shared" si="4"/>
        <v>0</v>
      </c>
      <c r="L30" s="176"/>
    </row>
    <row r="31" spans="1:12" ht="15" customHeight="1" x14ac:dyDescent="0.3">
      <c r="A31" s="177"/>
      <c r="B31" s="115"/>
      <c r="C31" s="178">
        <f t="shared" si="1"/>
        <v>0</v>
      </c>
      <c r="D31" s="179"/>
      <c r="E31" s="100"/>
      <c r="F31" s="180">
        <f t="shared" si="2"/>
        <v>0</v>
      </c>
      <c r="G31" s="99"/>
      <c r="H31" s="181">
        <f t="shared" si="0"/>
        <v>0</v>
      </c>
      <c r="I31" s="184">
        <f t="shared" si="3"/>
        <v>0</v>
      </c>
      <c r="J31" s="185">
        <f t="shared" si="4"/>
        <v>0</v>
      </c>
      <c r="L31" s="176"/>
    </row>
    <row r="32" spans="1:12" ht="15" customHeight="1" x14ac:dyDescent="0.3">
      <c r="A32" s="177"/>
      <c r="B32" s="115"/>
      <c r="C32" s="178">
        <f t="shared" si="1"/>
        <v>0</v>
      </c>
      <c r="D32" s="179"/>
      <c r="E32" s="100"/>
      <c r="F32" s="180">
        <f t="shared" si="2"/>
        <v>0</v>
      </c>
      <c r="G32" s="99"/>
      <c r="H32" s="181">
        <f t="shared" si="0"/>
        <v>0</v>
      </c>
      <c r="I32" s="184">
        <f t="shared" si="3"/>
        <v>0</v>
      </c>
      <c r="J32" s="185">
        <f t="shared" si="4"/>
        <v>0</v>
      </c>
      <c r="L32" s="176"/>
    </row>
    <row r="33" spans="1:12" ht="15" customHeight="1" x14ac:dyDescent="0.3">
      <c r="A33" s="177"/>
      <c r="B33" s="115"/>
      <c r="C33" s="178">
        <f t="shared" si="1"/>
        <v>0</v>
      </c>
      <c r="D33" s="179"/>
      <c r="E33" s="100"/>
      <c r="F33" s="180">
        <f t="shared" si="2"/>
        <v>0</v>
      </c>
      <c r="G33" s="99"/>
      <c r="H33" s="181">
        <f t="shared" si="0"/>
        <v>0</v>
      </c>
      <c r="I33" s="184">
        <f t="shared" si="3"/>
        <v>0</v>
      </c>
      <c r="J33" s="185">
        <f t="shared" si="4"/>
        <v>0</v>
      </c>
      <c r="L33" s="176"/>
    </row>
    <row r="34" spans="1:12" ht="15" customHeight="1" x14ac:dyDescent="0.3">
      <c r="A34" s="177"/>
      <c r="B34" s="115"/>
      <c r="C34" s="178">
        <f t="shared" si="1"/>
        <v>0</v>
      </c>
      <c r="D34" s="179"/>
      <c r="E34" s="100"/>
      <c r="F34" s="180">
        <f t="shared" si="2"/>
        <v>0</v>
      </c>
      <c r="G34" s="99"/>
      <c r="H34" s="181">
        <f t="shared" si="0"/>
        <v>0</v>
      </c>
      <c r="I34" s="184">
        <f t="shared" si="3"/>
        <v>0</v>
      </c>
      <c r="J34" s="185">
        <f t="shared" si="4"/>
        <v>0</v>
      </c>
      <c r="L34" s="176"/>
    </row>
    <row r="35" spans="1:12" ht="15" customHeight="1" x14ac:dyDescent="0.3">
      <c r="A35" s="177"/>
      <c r="B35" s="115"/>
      <c r="C35" s="178">
        <f t="shared" si="1"/>
        <v>0</v>
      </c>
      <c r="D35" s="179"/>
      <c r="E35" s="100"/>
      <c r="F35" s="180">
        <f t="shared" si="2"/>
        <v>0</v>
      </c>
      <c r="G35" s="99"/>
      <c r="H35" s="181">
        <f t="shared" si="0"/>
        <v>0</v>
      </c>
      <c r="I35" s="184">
        <f t="shared" si="3"/>
        <v>0</v>
      </c>
      <c r="J35" s="185">
        <f t="shared" si="4"/>
        <v>0</v>
      </c>
      <c r="L35" s="176"/>
    </row>
    <row r="36" spans="1:12" ht="15" customHeight="1" x14ac:dyDescent="0.3">
      <c r="A36" s="177"/>
      <c r="B36" s="115"/>
      <c r="C36" s="178">
        <f t="shared" si="1"/>
        <v>0</v>
      </c>
      <c r="D36" s="179"/>
      <c r="E36" s="100"/>
      <c r="F36" s="180">
        <f t="shared" si="2"/>
        <v>0</v>
      </c>
      <c r="G36" s="99"/>
      <c r="H36" s="181">
        <f t="shared" si="0"/>
        <v>0</v>
      </c>
      <c r="I36" s="184">
        <f t="shared" si="3"/>
        <v>0</v>
      </c>
      <c r="J36" s="185">
        <f t="shared" si="4"/>
        <v>0</v>
      </c>
      <c r="L36" s="176"/>
    </row>
    <row r="37" spans="1:12" ht="15" customHeight="1" x14ac:dyDescent="0.3">
      <c r="A37" s="177"/>
      <c r="B37" s="115"/>
      <c r="C37" s="178">
        <f t="shared" si="1"/>
        <v>0</v>
      </c>
      <c r="D37" s="179"/>
      <c r="E37" s="100"/>
      <c r="F37" s="180">
        <f t="shared" si="2"/>
        <v>0</v>
      </c>
      <c r="G37" s="99"/>
      <c r="H37" s="181">
        <f t="shared" si="0"/>
        <v>0</v>
      </c>
      <c r="I37" s="184">
        <f t="shared" si="3"/>
        <v>0</v>
      </c>
      <c r="J37" s="185">
        <f t="shared" si="4"/>
        <v>0</v>
      </c>
      <c r="L37" s="176"/>
    </row>
    <row r="38" spans="1:12" ht="15" customHeight="1" x14ac:dyDescent="0.3">
      <c r="A38" s="177"/>
      <c r="B38" s="115"/>
      <c r="C38" s="178">
        <f t="shared" si="1"/>
        <v>0</v>
      </c>
      <c r="D38" s="179"/>
      <c r="E38" s="100"/>
      <c r="F38" s="180">
        <f t="shared" si="2"/>
        <v>0</v>
      </c>
      <c r="G38" s="99"/>
      <c r="H38" s="181">
        <f t="shared" si="0"/>
        <v>0</v>
      </c>
      <c r="I38" s="184">
        <f t="shared" si="3"/>
        <v>0</v>
      </c>
      <c r="J38" s="185">
        <f t="shared" si="4"/>
        <v>0</v>
      </c>
      <c r="L38" s="176"/>
    </row>
    <row r="39" spans="1:12" ht="15" customHeight="1" x14ac:dyDescent="0.3">
      <c r="A39" s="177"/>
      <c r="B39" s="115"/>
      <c r="C39" s="178">
        <f t="shared" si="1"/>
        <v>0</v>
      </c>
      <c r="D39" s="179"/>
      <c r="E39" s="100"/>
      <c r="F39" s="180">
        <f t="shared" si="2"/>
        <v>0</v>
      </c>
      <c r="G39" s="99"/>
      <c r="H39" s="181">
        <f t="shared" si="0"/>
        <v>0</v>
      </c>
      <c r="I39" s="184">
        <f t="shared" si="3"/>
        <v>0</v>
      </c>
      <c r="J39" s="185">
        <f t="shared" si="4"/>
        <v>0</v>
      </c>
      <c r="L39" s="176"/>
    </row>
    <row r="40" spans="1:12" ht="15" customHeight="1" x14ac:dyDescent="0.3">
      <c r="A40" s="177"/>
      <c r="B40" s="115"/>
      <c r="C40" s="178">
        <f t="shared" si="1"/>
        <v>0</v>
      </c>
      <c r="D40" s="179"/>
      <c r="E40" s="100"/>
      <c r="F40" s="180">
        <f t="shared" si="2"/>
        <v>0</v>
      </c>
      <c r="G40" s="99"/>
      <c r="H40" s="181">
        <f t="shared" si="0"/>
        <v>0</v>
      </c>
      <c r="I40" s="184">
        <f t="shared" si="3"/>
        <v>0</v>
      </c>
      <c r="J40" s="185">
        <f t="shared" si="4"/>
        <v>0</v>
      </c>
      <c r="L40" s="176"/>
    </row>
    <row r="41" spans="1:12" ht="15" customHeight="1" x14ac:dyDescent="0.3">
      <c r="A41" s="177"/>
      <c r="B41" s="115"/>
      <c r="C41" s="178">
        <f t="shared" si="1"/>
        <v>0</v>
      </c>
      <c r="D41" s="179"/>
      <c r="E41" s="100"/>
      <c r="F41" s="180">
        <f t="shared" si="2"/>
        <v>0</v>
      </c>
      <c r="G41" s="99"/>
      <c r="H41" s="181">
        <f t="shared" si="0"/>
        <v>0</v>
      </c>
      <c r="I41" s="184">
        <f t="shared" si="3"/>
        <v>0</v>
      </c>
      <c r="J41" s="185">
        <f t="shared" si="4"/>
        <v>0</v>
      </c>
      <c r="L41" s="176"/>
    </row>
    <row r="42" spans="1:12" ht="15" customHeight="1" x14ac:dyDescent="0.3">
      <c r="A42" s="177"/>
      <c r="B42" s="115"/>
      <c r="C42" s="178">
        <f t="shared" si="1"/>
        <v>0</v>
      </c>
      <c r="D42" s="179"/>
      <c r="E42" s="100"/>
      <c r="F42" s="180">
        <f t="shared" si="2"/>
        <v>0</v>
      </c>
      <c r="G42" s="99"/>
      <c r="H42" s="181">
        <f t="shared" si="0"/>
        <v>0</v>
      </c>
      <c r="I42" s="184">
        <f t="shared" si="3"/>
        <v>0</v>
      </c>
      <c r="J42" s="185">
        <f t="shared" si="4"/>
        <v>0</v>
      </c>
      <c r="L42" s="176"/>
    </row>
    <row r="43" spans="1:12" ht="15" customHeight="1" x14ac:dyDescent="0.3">
      <c r="A43" s="177"/>
      <c r="B43" s="115"/>
      <c r="C43" s="178">
        <f t="shared" si="1"/>
        <v>0</v>
      </c>
      <c r="D43" s="179"/>
      <c r="E43" s="100"/>
      <c r="F43" s="180">
        <f t="shared" si="2"/>
        <v>0</v>
      </c>
      <c r="G43" s="99"/>
      <c r="H43" s="181">
        <f t="shared" si="0"/>
        <v>0</v>
      </c>
      <c r="I43" s="184">
        <f t="shared" si="3"/>
        <v>0</v>
      </c>
      <c r="J43" s="185">
        <f t="shared" si="4"/>
        <v>0</v>
      </c>
      <c r="L43" s="176"/>
    </row>
    <row r="44" spans="1:12" ht="15" customHeight="1" x14ac:dyDescent="0.3">
      <c r="A44" s="177"/>
      <c r="B44" s="115"/>
      <c r="C44" s="178">
        <f t="shared" si="1"/>
        <v>0</v>
      </c>
      <c r="D44" s="179"/>
      <c r="E44" s="100"/>
      <c r="F44" s="180">
        <f t="shared" si="2"/>
        <v>0</v>
      </c>
      <c r="G44" s="99"/>
      <c r="H44" s="181">
        <f t="shared" si="0"/>
        <v>0</v>
      </c>
      <c r="I44" s="184">
        <f t="shared" si="3"/>
        <v>0</v>
      </c>
      <c r="J44" s="185">
        <f t="shared" si="4"/>
        <v>0</v>
      </c>
      <c r="L44" s="176"/>
    </row>
    <row r="45" spans="1:12" ht="15" customHeight="1" x14ac:dyDescent="0.3">
      <c r="A45" s="177"/>
      <c r="B45" s="115"/>
      <c r="C45" s="178">
        <f t="shared" si="1"/>
        <v>0</v>
      </c>
      <c r="D45" s="179"/>
      <c r="E45" s="100"/>
      <c r="F45" s="180">
        <f t="shared" si="2"/>
        <v>0</v>
      </c>
      <c r="G45" s="99"/>
      <c r="H45" s="181">
        <f t="shared" si="0"/>
        <v>0</v>
      </c>
      <c r="I45" s="184">
        <f t="shared" si="3"/>
        <v>0</v>
      </c>
      <c r="J45" s="185">
        <f t="shared" si="4"/>
        <v>0</v>
      </c>
      <c r="L45" s="176"/>
    </row>
    <row r="46" spans="1:12" ht="15" customHeight="1" x14ac:dyDescent="0.3">
      <c r="A46" s="177"/>
      <c r="B46" s="115"/>
      <c r="C46" s="178">
        <f t="shared" si="1"/>
        <v>0</v>
      </c>
      <c r="D46" s="179"/>
      <c r="E46" s="100"/>
      <c r="F46" s="180">
        <f t="shared" si="2"/>
        <v>0</v>
      </c>
      <c r="G46" s="99"/>
      <c r="H46" s="181">
        <f t="shared" si="0"/>
        <v>0</v>
      </c>
      <c r="I46" s="184">
        <f t="shared" si="3"/>
        <v>0</v>
      </c>
      <c r="J46" s="185">
        <f t="shared" si="4"/>
        <v>0</v>
      </c>
      <c r="L46" s="176"/>
    </row>
    <row r="47" spans="1:12" ht="15" customHeight="1" x14ac:dyDescent="0.3">
      <c r="A47" s="177"/>
      <c r="B47" s="115"/>
      <c r="C47" s="178">
        <f t="shared" si="1"/>
        <v>0</v>
      </c>
      <c r="D47" s="179"/>
      <c r="E47" s="100"/>
      <c r="F47" s="180">
        <f t="shared" si="2"/>
        <v>0</v>
      </c>
      <c r="G47" s="99"/>
      <c r="H47" s="181">
        <f t="shared" si="0"/>
        <v>0</v>
      </c>
      <c r="I47" s="184">
        <f t="shared" si="3"/>
        <v>0</v>
      </c>
      <c r="J47" s="185">
        <f t="shared" si="4"/>
        <v>0</v>
      </c>
      <c r="L47" s="176"/>
    </row>
    <row r="48" spans="1:12" ht="15" customHeight="1" x14ac:dyDescent="0.3">
      <c r="A48" s="177"/>
      <c r="B48" s="115"/>
      <c r="C48" s="178">
        <f t="shared" si="1"/>
        <v>0</v>
      </c>
      <c r="D48" s="179"/>
      <c r="E48" s="100"/>
      <c r="F48" s="180">
        <f t="shared" si="2"/>
        <v>0</v>
      </c>
      <c r="G48" s="99"/>
      <c r="H48" s="181">
        <f t="shared" si="0"/>
        <v>0</v>
      </c>
      <c r="I48" s="184">
        <f t="shared" si="3"/>
        <v>0</v>
      </c>
      <c r="J48" s="185">
        <f t="shared" si="4"/>
        <v>0</v>
      </c>
      <c r="L48" s="176"/>
    </row>
    <row r="49" spans="1:12" ht="15" customHeight="1" x14ac:dyDescent="0.3">
      <c r="A49" s="177"/>
      <c r="B49" s="115"/>
      <c r="C49" s="178">
        <f t="shared" si="1"/>
        <v>0</v>
      </c>
      <c r="D49" s="179"/>
      <c r="E49" s="100"/>
      <c r="F49" s="180">
        <f t="shared" si="2"/>
        <v>0</v>
      </c>
      <c r="G49" s="99"/>
      <c r="H49" s="181">
        <f t="shared" si="0"/>
        <v>0</v>
      </c>
      <c r="I49" s="184">
        <f t="shared" si="3"/>
        <v>0</v>
      </c>
      <c r="J49" s="185">
        <f t="shared" si="4"/>
        <v>0</v>
      </c>
      <c r="L49" s="176"/>
    </row>
    <row r="50" spans="1:12" ht="15" customHeight="1" x14ac:dyDescent="0.3">
      <c r="A50" s="177"/>
      <c r="B50" s="115"/>
      <c r="C50" s="178">
        <f t="shared" si="1"/>
        <v>0</v>
      </c>
      <c r="D50" s="179"/>
      <c r="E50" s="100"/>
      <c r="F50" s="180">
        <f t="shared" si="2"/>
        <v>0</v>
      </c>
      <c r="G50" s="99"/>
      <c r="H50" s="181">
        <f t="shared" si="0"/>
        <v>0</v>
      </c>
      <c r="I50" s="184">
        <f t="shared" si="3"/>
        <v>0</v>
      </c>
      <c r="J50" s="185">
        <f t="shared" si="4"/>
        <v>0</v>
      </c>
      <c r="L50" s="176"/>
    </row>
    <row r="51" spans="1:12" ht="15" customHeight="1" x14ac:dyDescent="0.3">
      <c r="A51" s="177"/>
      <c r="B51" s="115"/>
      <c r="C51" s="178">
        <f t="shared" si="1"/>
        <v>0</v>
      </c>
      <c r="D51" s="179"/>
      <c r="E51" s="100"/>
      <c r="F51" s="180">
        <f t="shared" si="2"/>
        <v>0</v>
      </c>
      <c r="G51" s="99"/>
      <c r="H51" s="181">
        <f t="shared" si="0"/>
        <v>0</v>
      </c>
      <c r="I51" s="184">
        <f t="shared" si="3"/>
        <v>0</v>
      </c>
      <c r="J51" s="185">
        <f t="shared" si="4"/>
        <v>0</v>
      </c>
      <c r="L51" s="176"/>
    </row>
    <row r="52" spans="1:12" ht="15" customHeight="1" x14ac:dyDescent="0.3">
      <c r="A52" s="177"/>
      <c r="B52" s="115"/>
      <c r="C52" s="178">
        <f t="shared" si="1"/>
        <v>0</v>
      </c>
      <c r="D52" s="179"/>
      <c r="E52" s="100"/>
      <c r="F52" s="180">
        <f t="shared" si="2"/>
        <v>0</v>
      </c>
      <c r="G52" s="99"/>
      <c r="H52" s="181">
        <f t="shared" si="0"/>
        <v>0</v>
      </c>
      <c r="I52" s="184">
        <f t="shared" si="3"/>
        <v>0</v>
      </c>
      <c r="J52" s="185">
        <f t="shared" si="4"/>
        <v>0</v>
      </c>
      <c r="L52" s="176"/>
    </row>
    <row r="53" spans="1:12" ht="15" customHeight="1" x14ac:dyDescent="0.3">
      <c r="A53" s="177"/>
      <c r="B53" s="115"/>
      <c r="C53" s="178">
        <f t="shared" si="1"/>
        <v>0</v>
      </c>
      <c r="D53" s="179"/>
      <c r="E53" s="100"/>
      <c r="F53" s="180">
        <f t="shared" si="2"/>
        <v>0</v>
      </c>
      <c r="G53" s="99"/>
      <c r="H53" s="181">
        <f t="shared" si="0"/>
        <v>0</v>
      </c>
      <c r="I53" s="184">
        <f t="shared" si="3"/>
        <v>0</v>
      </c>
      <c r="J53" s="185">
        <f t="shared" si="4"/>
        <v>0</v>
      </c>
      <c r="L53" s="176"/>
    </row>
    <row r="54" spans="1:12" ht="15" customHeight="1" x14ac:dyDescent="0.3">
      <c r="A54" s="177"/>
      <c r="B54" s="115"/>
      <c r="C54" s="178">
        <f t="shared" si="1"/>
        <v>0</v>
      </c>
      <c r="D54" s="179"/>
      <c r="E54" s="100"/>
      <c r="F54" s="180">
        <f t="shared" si="2"/>
        <v>0</v>
      </c>
      <c r="G54" s="99"/>
      <c r="H54" s="181">
        <f t="shared" si="0"/>
        <v>0</v>
      </c>
      <c r="I54" s="184">
        <f t="shared" si="3"/>
        <v>0</v>
      </c>
      <c r="J54" s="185">
        <f t="shared" si="4"/>
        <v>0</v>
      </c>
      <c r="L54" s="176"/>
    </row>
    <row r="55" spans="1:12" ht="15" customHeight="1" x14ac:dyDescent="0.3">
      <c r="A55" s="177"/>
      <c r="B55" s="115"/>
      <c r="C55" s="178">
        <f t="shared" si="1"/>
        <v>0</v>
      </c>
      <c r="D55" s="179"/>
      <c r="E55" s="100"/>
      <c r="F55" s="180">
        <f t="shared" si="2"/>
        <v>0</v>
      </c>
      <c r="G55" s="99"/>
      <c r="H55" s="181">
        <f t="shared" si="0"/>
        <v>0</v>
      </c>
      <c r="I55" s="184">
        <f t="shared" si="3"/>
        <v>0</v>
      </c>
      <c r="J55" s="185">
        <f t="shared" si="4"/>
        <v>0</v>
      </c>
      <c r="L55" s="176"/>
    </row>
    <row r="56" spans="1:12" ht="15" customHeight="1" x14ac:dyDescent="0.3">
      <c r="A56" s="177"/>
      <c r="B56" s="115"/>
      <c r="C56" s="178">
        <f t="shared" si="1"/>
        <v>0</v>
      </c>
      <c r="D56" s="179"/>
      <c r="E56" s="100"/>
      <c r="F56" s="180">
        <f t="shared" si="2"/>
        <v>0</v>
      </c>
      <c r="G56" s="99"/>
      <c r="H56" s="181">
        <f t="shared" si="0"/>
        <v>0</v>
      </c>
      <c r="I56" s="184">
        <f t="shared" si="3"/>
        <v>0</v>
      </c>
      <c r="J56" s="185">
        <f t="shared" si="4"/>
        <v>0</v>
      </c>
      <c r="L56" s="176"/>
    </row>
    <row r="57" spans="1:12" ht="15" customHeight="1" x14ac:dyDescent="0.3">
      <c r="A57" s="177"/>
      <c r="B57" s="115"/>
      <c r="C57" s="178">
        <f t="shared" si="1"/>
        <v>0</v>
      </c>
      <c r="D57" s="179"/>
      <c r="E57" s="100"/>
      <c r="F57" s="180">
        <f t="shared" si="2"/>
        <v>0</v>
      </c>
      <c r="G57" s="99"/>
      <c r="H57" s="181">
        <f t="shared" si="0"/>
        <v>0</v>
      </c>
      <c r="I57" s="184">
        <f t="shared" si="3"/>
        <v>0</v>
      </c>
      <c r="J57" s="185">
        <f t="shared" si="4"/>
        <v>0</v>
      </c>
      <c r="L57" s="176"/>
    </row>
    <row r="58" spans="1:12" ht="15" customHeight="1" x14ac:dyDescent="0.3">
      <c r="A58" s="177"/>
      <c r="B58" s="115"/>
      <c r="C58" s="178">
        <f t="shared" si="1"/>
        <v>0</v>
      </c>
      <c r="D58" s="179"/>
      <c r="E58" s="100"/>
      <c r="F58" s="180">
        <f t="shared" si="2"/>
        <v>0</v>
      </c>
      <c r="G58" s="99"/>
      <c r="H58" s="181">
        <f t="shared" si="0"/>
        <v>0</v>
      </c>
      <c r="I58" s="184">
        <f t="shared" si="3"/>
        <v>0</v>
      </c>
      <c r="J58" s="185">
        <f t="shared" si="4"/>
        <v>0</v>
      </c>
      <c r="L58" s="176"/>
    </row>
    <row r="59" spans="1:12" ht="15" customHeight="1" x14ac:dyDescent="0.3">
      <c r="A59" s="177"/>
      <c r="B59" s="115"/>
      <c r="C59" s="178">
        <f t="shared" si="1"/>
        <v>0</v>
      </c>
      <c r="D59" s="179"/>
      <c r="E59" s="100"/>
      <c r="F59" s="180">
        <f t="shared" si="2"/>
        <v>0</v>
      </c>
      <c r="G59" s="99"/>
      <c r="H59" s="181">
        <f t="shared" si="0"/>
        <v>0</v>
      </c>
      <c r="I59" s="184">
        <f t="shared" si="3"/>
        <v>0</v>
      </c>
      <c r="J59" s="185">
        <f t="shared" si="4"/>
        <v>0</v>
      </c>
      <c r="L59" s="176"/>
    </row>
    <row r="60" spans="1:12" ht="15" customHeight="1" x14ac:dyDescent="0.3">
      <c r="A60" s="177"/>
      <c r="B60" s="115"/>
      <c r="C60" s="178">
        <f t="shared" si="1"/>
        <v>0</v>
      </c>
      <c r="D60" s="179"/>
      <c r="E60" s="100"/>
      <c r="F60" s="180">
        <f t="shared" si="2"/>
        <v>0</v>
      </c>
      <c r="G60" s="99"/>
      <c r="H60" s="181">
        <f t="shared" si="0"/>
        <v>0</v>
      </c>
      <c r="I60" s="184">
        <f t="shared" si="3"/>
        <v>0</v>
      </c>
      <c r="J60" s="185">
        <f t="shared" si="4"/>
        <v>0</v>
      </c>
      <c r="L60" s="176"/>
    </row>
    <row r="61" spans="1:12" ht="15" customHeight="1" x14ac:dyDescent="0.3">
      <c r="A61" s="177"/>
      <c r="B61" s="115"/>
      <c r="C61" s="178">
        <f t="shared" si="1"/>
        <v>0</v>
      </c>
      <c r="D61" s="179"/>
      <c r="E61" s="100"/>
      <c r="F61" s="180">
        <f t="shared" si="2"/>
        <v>0</v>
      </c>
      <c r="G61" s="99"/>
      <c r="H61" s="181">
        <f t="shared" si="0"/>
        <v>0</v>
      </c>
      <c r="I61" s="184">
        <f t="shared" si="3"/>
        <v>0</v>
      </c>
      <c r="J61" s="185">
        <f t="shared" si="4"/>
        <v>0</v>
      </c>
      <c r="L61" s="176"/>
    </row>
    <row r="62" spans="1:12" ht="15" customHeight="1" x14ac:dyDescent="0.3">
      <c r="A62" s="177"/>
      <c r="B62" s="115"/>
      <c r="C62" s="178">
        <f t="shared" si="1"/>
        <v>0</v>
      </c>
      <c r="D62" s="179"/>
      <c r="E62" s="100"/>
      <c r="F62" s="180">
        <f t="shared" si="2"/>
        <v>0</v>
      </c>
      <c r="G62" s="99"/>
      <c r="H62" s="181">
        <f t="shared" si="0"/>
        <v>0</v>
      </c>
      <c r="I62" s="184">
        <f t="shared" si="3"/>
        <v>0</v>
      </c>
      <c r="J62" s="185">
        <f t="shared" si="4"/>
        <v>0</v>
      </c>
      <c r="L62" s="176"/>
    </row>
    <row r="63" spans="1:12" ht="15" customHeight="1" x14ac:dyDescent="0.3">
      <c r="A63" s="177"/>
      <c r="B63" s="115"/>
      <c r="C63" s="178">
        <f t="shared" si="1"/>
        <v>0</v>
      </c>
      <c r="D63" s="179"/>
      <c r="E63" s="100"/>
      <c r="F63" s="180">
        <f t="shared" si="2"/>
        <v>0</v>
      </c>
      <c r="G63" s="99"/>
      <c r="H63" s="181">
        <f t="shared" si="0"/>
        <v>0</v>
      </c>
      <c r="I63" s="184">
        <f t="shared" si="3"/>
        <v>0</v>
      </c>
      <c r="J63" s="185">
        <f t="shared" si="4"/>
        <v>0</v>
      </c>
      <c r="L63" s="176"/>
    </row>
    <row r="64" spans="1:12" ht="15" customHeight="1" x14ac:dyDescent="0.3">
      <c r="A64" s="177"/>
      <c r="B64" s="115"/>
      <c r="C64" s="178">
        <f t="shared" si="1"/>
        <v>0</v>
      </c>
      <c r="D64" s="179"/>
      <c r="E64" s="100"/>
      <c r="F64" s="180">
        <f t="shared" si="2"/>
        <v>0</v>
      </c>
      <c r="G64" s="99"/>
      <c r="H64" s="181">
        <f t="shared" si="0"/>
        <v>0</v>
      </c>
      <c r="I64" s="184">
        <f t="shared" si="3"/>
        <v>0</v>
      </c>
      <c r="J64" s="185">
        <f t="shared" si="4"/>
        <v>0</v>
      </c>
      <c r="L64" s="176"/>
    </row>
    <row r="65" spans="1:12" ht="15" customHeight="1" x14ac:dyDescent="0.3">
      <c r="A65" s="177"/>
      <c r="B65" s="115"/>
      <c r="C65" s="178">
        <f t="shared" si="1"/>
        <v>0</v>
      </c>
      <c r="D65" s="179"/>
      <c r="E65" s="100"/>
      <c r="F65" s="180">
        <f t="shared" si="2"/>
        <v>0</v>
      </c>
      <c r="G65" s="99"/>
      <c r="H65" s="181">
        <f t="shared" si="0"/>
        <v>0</v>
      </c>
      <c r="I65" s="184">
        <f t="shared" si="3"/>
        <v>0</v>
      </c>
      <c r="J65" s="185">
        <f t="shared" si="4"/>
        <v>0</v>
      </c>
      <c r="L65" s="176"/>
    </row>
    <row r="66" spans="1:12" ht="15" customHeight="1" x14ac:dyDescent="0.3">
      <c r="A66" s="177"/>
      <c r="B66" s="115"/>
      <c r="C66" s="178">
        <f t="shared" si="1"/>
        <v>0</v>
      </c>
      <c r="D66" s="179"/>
      <c r="E66" s="100"/>
      <c r="F66" s="180">
        <f t="shared" si="2"/>
        <v>0</v>
      </c>
      <c r="G66" s="99"/>
      <c r="H66" s="181">
        <f t="shared" si="0"/>
        <v>0</v>
      </c>
      <c r="I66" s="184">
        <f t="shared" si="3"/>
        <v>0</v>
      </c>
      <c r="J66" s="185">
        <f t="shared" si="4"/>
        <v>0</v>
      </c>
      <c r="L66" s="176"/>
    </row>
    <row r="67" spans="1:12" ht="15" customHeight="1" x14ac:dyDescent="0.3">
      <c r="A67" s="177"/>
      <c r="B67" s="115"/>
      <c r="C67" s="178">
        <f t="shared" si="1"/>
        <v>0</v>
      </c>
      <c r="D67" s="179"/>
      <c r="E67" s="100"/>
      <c r="F67" s="180">
        <f t="shared" si="2"/>
        <v>0</v>
      </c>
      <c r="G67" s="99"/>
      <c r="H67" s="181">
        <f t="shared" si="0"/>
        <v>0</v>
      </c>
      <c r="I67" s="184">
        <f t="shared" si="3"/>
        <v>0</v>
      </c>
      <c r="J67" s="185">
        <f t="shared" si="4"/>
        <v>0</v>
      </c>
      <c r="L67" s="176"/>
    </row>
    <row r="68" spans="1:12" ht="15" customHeight="1" x14ac:dyDescent="0.3">
      <c r="A68" s="177"/>
      <c r="B68" s="115"/>
      <c r="C68" s="178">
        <f t="shared" si="1"/>
        <v>0</v>
      </c>
      <c r="D68" s="179"/>
      <c r="E68" s="100"/>
      <c r="F68" s="180">
        <f t="shared" si="2"/>
        <v>0</v>
      </c>
      <c r="G68" s="99"/>
      <c r="H68" s="181">
        <f t="shared" si="0"/>
        <v>0</v>
      </c>
      <c r="I68" s="184">
        <f t="shared" si="3"/>
        <v>0</v>
      </c>
      <c r="J68" s="185">
        <f t="shared" si="4"/>
        <v>0</v>
      </c>
      <c r="L68" s="176"/>
    </row>
    <row r="69" spans="1:12" ht="15" customHeight="1" x14ac:dyDescent="0.3">
      <c r="A69" s="177"/>
      <c r="B69" s="115"/>
      <c r="C69" s="178">
        <f t="shared" si="1"/>
        <v>0</v>
      </c>
      <c r="D69" s="179"/>
      <c r="E69" s="100"/>
      <c r="F69" s="180">
        <f t="shared" si="2"/>
        <v>0</v>
      </c>
      <c r="G69" s="99"/>
      <c r="H69" s="181">
        <f t="shared" si="0"/>
        <v>0</v>
      </c>
      <c r="I69" s="184">
        <f t="shared" si="3"/>
        <v>0</v>
      </c>
      <c r="J69" s="185">
        <f t="shared" si="4"/>
        <v>0</v>
      </c>
      <c r="L69" s="176"/>
    </row>
    <row r="70" spans="1:12" ht="15" customHeight="1" x14ac:dyDescent="0.3">
      <c r="A70" s="177"/>
      <c r="B70" s="115"/>
      <c r="C70" s="178">
        <f t="shared" si="1"/>
        <v>0</v>
      </c>
      <c r="D70" s="179"/>
      <c r="E70" s="100"/>
      <c r="F70" s="180">
        <f t="shared" si="2"/>
        <v>0</v>
      </c>
      <c r="G70" s="99"/>
      <c r="H70" s="181">
        <f t="shared" si="0"/>
        <v>0</v>
      </c>
      <c r="I70" s="184">
        <f t="shared" si="3"/>
        <v>0</v>
      </c>
      <c r="J70" s="185">
        <f t="shared" si="4"/>
        <v>0</v>
      </c>
      <c r="L70" s="176"/>
    </row>
    <row r="71" spans="1:12" ht="15" customHeight="1" x14ac:dyDescent="0.3">
      <c r="A71" s="177"/>
      <c r="B71" s="115"/>
      <c r="C71" s="178">
        <f t="shared" si="1"/>
        <v>0</v>
      </c>
      <c r="D71" s="179"/>
      <c r="E71" s="100"/>
      <c r="F71" s="180">
        <f t="shared" si="2"/>
        <v>0</v>
      </c>
      <c r="G71" s="99"/>
      <c r="H71" s="181">
        <f t="shared" si="0"/>
        <v>0</v>
      </c>
      <c r="I71" s="184">
        <f t="shared" si="3"/>
        <v>0</v>
      </c>
      <c r="J71" s="185">
        <f t="shared" si="4"/>
        <v>0</v>
      </c>
      <c r="L71" s="176"/>
    </row>
    <row r="72" spans="1:12" ht="15" customHeight="1" x14ac:dyDescent="0.3">
      <c r="A72" s="177"/>
      <c r="B72" s="115"/>
      <c r="C72" s="178">
        <f t="shared" si="1"/>
        <v>0</v>
      </c>
      <c r="D72" s="179"/>
      <c r="E72" s="100"/>
      <c r="F72" s="180">
        <f t="shared" si="2"/>
        <v>0</v>
      </c>
      <c r="G72" s="99"/>
      <c r="H72" s="181">
        <f t="shared" si="0"/>
        <v>0</v>
      </c>
      <c r="I72" s="184">
        <f t="shared" si="3"/>
        <v>0</v>
      </c>
      <c r="J72" s="185">
        <f t="shared" si="4"/>
        <v>0</v>
      </c>
      <c r="L72" s="176"/>
    </row>
    <row r="73" spans="1:12" ht="15" customHeight="1" x14ac:dyDescent="0.3">
      <c r="A73" s="177"/>
      <c r="B73" s="115"/>
      <c r="C73" s="178">
        <f t="shared" si="1"/>
        <v>0</v>
      </c>
      <c r="D73" s="179"/>
      <c r="E73" s="100"/>
      <c r="F73" s="180">
        <f t="shared" si="2"/>
        <v>0</v>
      </c>
      <c r="G73" s="99"/>
      <c r="H73" s="181">
        <f t="shared" si="0"/>
        <v>0</v>
      </c>
      <c r="I73" s="184">
        <f t="shared" si="3"/>
        <v>0</v>
      </c>
      <c r="J73" s="185">
        <f t="shared" si="4"/>
        <v>0</v>
      </c>
      <c r="L73" s="176"/>
    </row>
    <row r="74" spans="1:12" ht="15" customHeight="1" x14ac:dyDescent="0.3">
      <c r="A74" s="177"/>
      <c r="B74" s="115"/>
      <c r="C74" s="178">
        <f t="shared" si="1"/>
        <v>0</v>
      </c>
      <c r="D74" s="179"/>
      <c r="E74" s="100"/>
      <c r="F74" s="180">
        <f t="shared" si="2"/>
        <v>0</v>
      </c>
      <c r="G74" s="99"/>
      <c r="H74" s="181">
        <f t="shared" si="0"/>
        <v>0</v>
      </c>
      <c r="I74" s="184">
        <f t="shared" si="3"/>
        <v>0</v>
      </c>
      <c r="J74" s="185">
        <f t="shared" si="4"/>
        <v>0</v>
      </c>
      <c r="L74" s="176"/>
    </row>
    <row r="75" spans="1:12" ht="15" customHeight="1" x14ac:dyDescent="0.3">
      <c r="A75" s="177"/>
      <c r="B75" s="115"/>
      <c r="C75" s="178">
        <f t="shared" si="1"/>
        <v>0</v>
      </c>
      <c r="D75" s="179"/>
      <c r="E75" s="100"/>
      <c r="F75" s="180">
        <f t="shared" si="2"/>
        <v>0</v>
      </c>
      <c r="G75" s="99"/>
      <c r="H75" s="181">
        <f t="shared" si="0"/>
        <v>0</v>
      </c>
      <c r="I75" s="184">
        <f t="shared" si="3"/>
        <v>0</v>
      </c>
      <c r="J75" s="185">
        <f t="shared" si="4"/>
        <v>0</v>
      </c>
      <c r="L75" s="176"/>
    </row>
    <row r="76" spans="1:12" ht="15" customHeight="1" x14ac:dyDescent="0.3">
      <c r="A76" s="177"/>
      <c r="B76" s="115"/>
      <c r="C76" s="178">
        <f t="shared" si="1"/>
        <v>0</v>
      </c>
      <c r="D76" s="179"/>
      <c r="E76" s="100"/>
      <c r="F76" s="180">
        <f t="shared" si="2"/>
        <v>0</v>
      </c>
      <c r="G76" s="99"/>
      <c r="H76" s="181">
        <f t="shared" si="0"/>
        <v>0</v>
      </c>
      <c r="I76" s="184">
        <f t="shared" si="3"/>
        <v>0</v>
      </c>
      <c r="J76" s="185">
        <f t="shared" si="4"/>
        <v>0</v>
      </c>
      <c r="L76" s="176"/>
    </row>
    <row r="77" spans="1:12" ht="15" customHeight="1" x14ac:dyDescent="0.3">
      <c r="A77" s="177"/>
      <c r="B77" s="115"/>
      <c r="C77" s="178">
        <f t="shared" ref="C77:C81" si="5">ROUND(B77/0.4,2)</f>
        <v>0</v>
      </c>
      <c r="D77" s="179"/>
      <c r="E77" s="100"/>
      <c r="F77" s="180">
        <f t="shared" si="2"/>
        <v>0</v>
      </c>
      <c r="G77" s="99"/>
      <c r="H77" s="181">
        <f t="shared" si="0"/>
        <v>0</v>
      </c>
      <c r="I77" s="184">
        <f t="shared" si="3"/>
        <v>0</v>
      </c>
      <c r="J77" s="185">
        <f t="shared" si="4"/>
        <v>0</v>
      </c>
      <c r="L77" s="176"/>
    </row>
    <row r="78" spans="1:12" ht="15" customHeight="1" x14ac:dyDescent="0.3">
      <c r="A78" s="177"/>
      <c r="B78" s="115"/>
      <c r="C78" s="178">
        <f t="shared" si="5"/>
        <v>0</v>
      </c>
      <c r="D78" s="179"/>
      <c r="E78" s="100"/>
      <c r="F78" s="180">
        <f t="shared" si="2"/>
        <v>0</v>
      </c>
      <c r="G78" s="99"/>
      <c r="H78" s="181">
        <f t="shared" si="0"/>
        <v>0</v>
      </c>
      <c r="I78" s="184">
        <f t="shared" si="3"/>
        <v>0</v>
      </c>
      <c r="J78" s="185">
        <f t="shared" si="4"/>
        <v>0</v>
      </c>
      <c r="L78" s="176"/>
    </row>
    <row r="79" spans="1:12" ht="15" customHeight="1" x14ac:dyDescent="0.3">
      <c r="A79" s="177"/>
      <c r="B79" s="115"/>
      <c r="C79" s="178">
        <f t="shared" si="5"/>
        <v>0</v>
      </c>
      <c r="D79" s="179"/>
      <c r="E79" s="100"/>
      <c r="F79" s="180">
        <f t="shared" si="2"/>
        <v>0</v>
      </c>
      <c r="G79" s="99"/>
      <c r="H79" s="181">
        <f t="shared" si="0"/>
        <v>0</v>
      </c>
      <c r="I79" s="184">
        <f t="shared" si="3"/>
        <v>0</v>
      </c>
      <c r="J79" s="185">
        <f t="shared" si="4"/>
        <v>0</v>
      </c>
      <c r="L79" s="176"/>
    </row>
    <row r="80" spans="1:12" ht="15" customHeight="1" x14ac:dyDescent="0.3">
      <c r="A80" s="177"/>
      <c r="B80" s="115"/>
      <c r="C80" s="178">
        <f t="shared" si="5"/>
        <v>0</v>
      </c>
      <c r="D80" s="179"/>
      <c r="E80" s="100"/>
      <c r="F80" s="180">
        <f t="shared" si="2"/>
        <v>0</v>
      </c>
      <c r="G80" s="99"/>
      <c r="H80" s="181">
        <f t="shared" si="0"/>
        <v>0</v>
      </c>
      <c r="I80" s="184">
        <f t="shared" si="3"/>
        <v>0</v>
      </c>
      <c r="J80" s="185">
        <f t="shared" si="4"/>
        <v>0</v>
      </c>
      <c r="L80" s="176"/>
    </row>
    <row r="81" spans="1:12" ht="15" customHeight="1" thickBot="1" x14ac:dyDescent="0.35">
      <c r="A81" s="177"/>
      <c r="B81" s="115"/>
      <c r="C81" s="178">
        <f t="shared" si="5"/>
        <v>0</v>
      </c>
      <c r="D81" s="189"/>
      <c r="E81" s="100"/>
      <c r="F81" s="180">
        <f t="shared" si="2"/>
        <v>0</v>
      </c>
      <c r="G81" s="99"/>
      <c r="H81" s="181">
        <f t="shared" si="0"/>
        <v>0</v>
      </c>
      <c r="I81" s="190">
        <f t="shared" si="3"/>
        <v>0</v>
      </c>
      <c r="J81" s="191">
        <f t="shared" si="4"/>
        <v>0</v>
      </c>
      <c r="L81" s="176"/>
    </row>
    <row r="82" spans="1:12" ht="15" customHeight="1" thickBot="1" x14ac:dyDescent="0.35">
      <c r="A82" s="192"/>
      <c r="B82" s="193"/>
      <c r="C82" s="193"/>
      <c r="D82" s="193"/>
      <c r="E82" s="193"/>
      <c r="F82" s="193"/>
      <c r="G82" s="194"/>
      <c r="H82" s="195">
        <f>SUM(H12:H81)</f>
        <v>0</v>
      </c>
      <c r="I82" s="196">
        <f>SUM(I12:I81)</f>
        <v>0</v>
      </c>
      <c r="J82" s="197">
        <f>SUM(J12:J81)</f>
        <v>0</v>
      </c>
      <c r="L82" s="176"/>
    </row>
    <row r="83" spans="1:12" ht="21" customHeight="1" thickBot="1" x14ac:dyDescent="0.35">
      <c r="A83" s="198"/>
      <c r="B83" s="199"/>
      <c r="C83" s="166" t="s">
        <v>86</v>
      </c>
      <c r="D83" s="200"/>
      <c r="E83" s="199"/>
      <c r="F83" s="199"/>
      <c r="G83" s="199"/>
      <c r="H83" s="199"/>
      <c r="I83" s="199"/>
      <c r="J83" s="201"/>
      <c r="L83" s="176"/>
    </row>
    <row r="84" spans="1:12" s="208" customFormat="1" ht="54.75" customHeight="1" thickBot="1" x14ac:dyDescent="0.35">
      <c r="A84" s="172" t="s">
        <v>78</v>
      </c>
      <c r="B84" s="170" t="s">
        <v>79</v>
      </c>
      <c r="C84" s="202"/>
      <c r="D84" s="203" t="s">
        <v>80</v>
      </c>
      <c r="E84" s="171" t="s">
        <v>81</v>
      </c>
      <c r="F84" s="204"/>
      <c r="G84" s="172" t="s">
        <v>82</v>
      </c>
      <c r="H84" s="205"/>
      <c r="I84" s="206" t="s">
        <v>83</v>
      </c>
      <c r="J84" s="207" t="s">
        <v>84</v>
      </c>
      <c r="L84" s="209"/>
    </row>
    <row r="85" spans="1:12" ht="15" customHeight="1" x14ac:dyDescent="0.3">
      <c r="A85" s="99" t="s">
        <v>109</v>
      </c>
      <c r="B85" s="115"/>
      <c r="C85" s="210"/>
      <c r="D85" s="211"/>
      <c r="E85" s="212"/>
      <c r="F85" s="213"/>
      <c r="G85" s="99"/>
      <c r="H85" s="214"/>
      <c r="I85" s="184">
        <f>B85*G85</f>
        <v>0</v>
      </c>
      <c r="J85" s="185">
        <f>G85*(D85+E85)</f>
        <v>0</v>
      </c>
      <c r="L85" s="176"/>
    </row>
    <row r="86" spans="1:12" ht="15" customHeight="1" x14ac:dyDescent="0.3">
      <c r="A86" s="99" t="s">
        <v>110</v>
      </c>
      <c r="B86" s="115"/>
      <c r="C86" s="215"/>
      <c r="D86" s="211"/>
      <c r="E86" s="212"/>
      <c r="F86" s="216"/>
      <c r="G86" s="99"/>
      <c r="H86" s="217"/>
      <c r="I86" s="184">
        <f>B86*G86</f>
        <v>0</v>
      </c>
      <c r="J86" s="185">
        <f t="shared" ref="J86:J99" si="6">G86*(D86+E86)</f>
        <v>0</v>
      </c>
      <c r="L86" s="176"/>
    </row>
    <row r="87" spans="1:12" ht="15" customHeight="1" x14ac:dyDescent="0.3">
      <c r="A87" s="99" t="s">
        <v>111</v>
      </c>
      <c r="B87" s="115"/>
      <c r="C87" s="215"/>
      <c r="D87" s="211"/>
      <c r="E87" s="212"/>
      <c r="F87" s="216"/>
      <c r="G87" s="99"/>
      <c r="H87" s="217"/>
      <c r="I87" s="184">
        <f t="shared" ref="I87:I99" si="7">B87*G87</f>
        <v>0</v>
      </c>
      <c r="J87" s="185">
        <f t="shared" si="6"/>
        <v>0</v>
      </c>
      <c r="L87" s="176"/>
    </row>
    <row r="88" spans="1:12" ht="15" customHeight="1" x14ac:dyDescent="0.3">
      <c r="A88" s="99"/>
      <c r="B88" s="115"/>
      <c r="C88" s="215"/>
      <c r="D88" s="211"/>
      <c r="E88" s="212"/>
      <c r="F88" s="216"/>
      <c r="G88" s="99"/>
      <c r="H88" s="217"/>
      <c r="I88" s="184">
        <f t="shared" si="7"/>
        <v>0</v>
      </c>
      <c r="J88" s="185">
        <f t="shared" si="6"/>
        <v>0</v>
      </c>
      <c r="L88" s="176"/>
    </row>
    <row r="89" spans="1:12" ht="15" customHeight="1" x14ac:dyDescent="0.3">
      <c r="A89" s="99" t="s">
        <v>103</v>
      </c>
      <c r="B89" s="115"/>
      <c r="C89" s="215"/>
      <c r="D89" s="211"/>
      <c r="E89" s="212"/>
      <c r="F89" s="216"/>
      <c r="G89" s="99"/>
      <c r="H89" s="217"/>
      <c r="I89" s="184">
        <f t="shared" si="7"/>
        <v>0</v>
      </c>
      <c r="J89" s="185">
        <f t="shared" si="6"/>
        <v>0</v>
      </c>
      <c r="L89" s="176"/>
    </row>
    <row r="90" spans="1:12" ht="15" customHeight="1" x14ac:dyDescent="0.3">
      <c r="A90" s="99" t="s">
        <v>104</v>
      </c>
      <c r="B90" s="115"/>
      <c r="C90" s="215"/>
      <c r="D90" s="211"/>
      <c r="E90" s="212"/>
      <c r="F90" s="216"/>
      <c r="G90" s="99"/>
      <c r="H90" s="217"/>
      <c r="I90" s="184">
        <f t="shared" si="7"/>
        <v>0</v>
      </c>
      <c r="J90" s="185">
        <f t="shared" si="6"/>
        <v>0</v>
      </c>
      <c r="L90" s="176"/>
    </row>
    <row r="91" spans="1:12" ht="15" customHeight="1" x14ac:dyDescent="0.3">
      <c r="A91" s="99" t="s">
        <v>108</v>
      </c>
      <c r="B91" s="115"/>
      <c r="C91" s="215"/>
      <c r="D91" s="211"/>
      <c r="E91" s="212"/>
      <c r="F91" s="216"/>
      <c r="G91" s="99"/>
      <c r="H91" s="217"/>
      <c r="I91" s="184">
        <f t="shared" si="7"/>
        <v>0</v>
      </c>
      <c r="J91" s="185">
        <f t="shared" si="6"/>
        <v>0</v>
      </c>
      <c r="L91" s="176"/>
    </row>
    <row r="92" spans="1:12" ht="15" customHeight="1" x14ac:dyDescent="0.3">
      <c r="A92" s="99" t="s">
        <v>105</v>
      </c>
      <c r="B92" s="115"/>
      <c r="C92" s="215"/>
      <c r="D92" s="211"/>
      <c r="E92" s="212"/>
      <c r="F92" s="216"/>
      <c r="G92" s="99"/>
      <c r="H92" s="217"/>
      <c r="I92" s="184">
        <f t="shared" si="7"/>
        <v>0</v>
      </c>
      <c r="J92" s="185">
        <f t="shared" si="6"/>
        <v>0</v>
      </c>
      <c r="L92" s="176"/>
    </row>
    <row r="93" spans="1:12" ht="15" customHeight="1" x14ac:dyDescent="0.3">
      <c r="A93" s="99" t="s">
        <v>106</v>
      </c>
      <c r="B93" s="115"/>
      <c r="C93" s="215"/>
      <c r="D93" s="211"/>
      <c r="E93" s="212"/>
      <c r="F93" s="216"/>
      <c r="G93" s="99"/>
      <c r="H93" s="217"/>
      <c r="I93" s="184">
        <f t="shared" si="7"/>
        <v>0</v>
      </c>
      <c r="J93" s="185">
        <f t="shared" si="6"/>
        <v>0</v>
      </c>
      <c r="L93" s="176"/>
    </row>
    <row r="94" spans="1:12" ht="15" customHeight="1" x14ac:dyDescent="0.3">
      <c r="A94" s="99" t="s">
        <v>107</v>
      </c>
      <c r="B94" s="115"/>
      <c r="C94" s="215"/>
      <c r="D94" s="211"/>
      <c r="E94" s="212"/>
      <c r="F94" s="216"/>
      <c r="G94" s="99"/>
      <c r="H94" s="217"/>
      <c r="I94" s="184">
        <f t="shared" si="7"/>
        <v>0</v>
      </c>
      <c r="J94" s="185">
        <f t="shared" si="6"/>
        <v>0</v>
      </c>
      <c r="L94" s="176"/>
    </row>
    <row r="95" spans="1:12" ht="15" customHeight="1" x14ac:dyDescent="0.3">
      <c r="A95" s="99"/>
      <c r="B95" s="115"/>
      <c r="C95" s="215"/>
      <c r="D95" s="211"/>
      <c r="E95" s="212"/>
      <c r="F95" s="216"/>
      <c r="G95" s="99"/>
      <c r="H95" s="217"/>
      <c r="I95" s="184">
        <f t="shared" si="7"/>
        <v>0</v>
      </c>
      <c r="J95" s="185">
        <f t="shared" si="6"/>
        <v>0</v>
      </c>
      <c r="L95" s="176"/>
    </row>
    <row r="96" spans="1:12" ht="15" customHeight="1" x14ac:dyDescent="0.3">
      <c r="A96" s="99"/>
      <c r="B96" s="115"/>
      <c r="C96" s="215"/>
      <c r="D96" s="211"/>
      <c r="E96" s="212"/>
      <c r="F96" s="216"/>
      <c r="G96" s="99"/>
      <c r="H96" s="217"/>
      <c r="I96" s="184">
        <f t="shared" si="7"/>
        <v>0</v>
      </c>
      <c r="J96" s="185">
        <f t="shared" si="6"/>
        <v>0</v>
      </c>
      <c r="L96" s="176"/>
    </row>
    <row r="97" spans="1:12" ht="15" customHeight="1" thickBot="1" x14ac:dyDescent="0.35">
      <c r="A97" s="99"/>
      <c r="B97" s="115"/>
      <c r="C97" s="215"/>
      <c r="D97" s="211"/>
      <c r="E97" s="212"/>
      <c r="F97" s="216"/>
      <c r="G97" s="99"/>
      <c r="H97" s="217"/>
      <c r="I97" s="184">
        <f t="shared" si="7"/>
        <v>0</v>
      </c>
      <c r="J97" s="185">
        <f t="shared" si="6"/>
        <v>0</v>
      </c>
      <c r="L97" s="176"/>
    </row>
    <row r="98" spans="1:12" ht="15" customHeight="1" x14ac:dyDescent="0.3">
      <c r="A98" s="99"/>
      <c r="B98" s="115"/>
      <c r="C98" s="215"/>
      <c r="D98" s="211"/>
      <c r="E98" s="218"/>
      <c r="F98" s="216"/>
      <c r="G98" s="99"/>
      <c r="H98" s="217"/>
      <c r="I98" s="184">
        <f t="shared" si="7"/>
        <v>0</v>
      </c>
      <c r="J98" s="185">
        <f t="shared" si="6"/>
        <v>0</v>
      </c>
      <c r="L98" s="176"/>
    </row>
    <row r="99" spans="1:12" ht="15" customHeight="1" thickBot="1" x14ac:dyDescent="0.35">
      <c r="A99" s="99"/>
      <c r="B99" s="115"/>
      <c r="C99" s="219"/>
      <c r="D99" s="211"/>
      <c r="E99" s="218"/>
      <c r="F99" s="220"/>
      <c r="G99" s="99"/>
      <c r="H99" s="221"/>
      <c r="I99" s="222">
        <f t="shared" si="7"/>
        <v>0</v>
      </c>
      <c r="J99" s="185">
        <f t="shared" si="6"/>
        <v>0</v>
      </c>
      <c r="L99" s="176"/>
    </row>
    <row r="100" spans="1:12" ht="15" customHeight="1" thickBot="1" x14ac:dyDescent="0.35">
      <c r="A100" s="148"/>
      <c r="B100" s="149"/>
      <c r="C100" s="149"/>
      <c r="D100" s="149"/>
      <c r="E100" s="149"/>
      <c r="F100" s="149"/>
      <c r="G100" s="149"/>
      <c r="H100" s="150"/>
      <c r="I100" s="196">
        <f>SUM(I85:I99)</f>
        <v>0</v>
      </c>
      <c r="J100" s="197">
        <f>SUM(J85:J99)</f>
        <v>0</v>
      </c>
      <c r="L100" s="176"/>
    </row>
    <row r="101" spans="1:12" x14ac:dyDescent="0.3">
      <c r="A101" s="77" t="s">
        <v>112</v>
      </c>
    </row>
    <row r="102" spans="1:12" x14ac:dyDescent="0.3">
      <c r="A102" s="224" t="s">
        <v>102</v>
      </c>
    </row>
    <row r="103" spans="1:12" ht="15.6" x14ac:dyDescent="0.3">
      <c r="A103" s="223" t="s">
        <v>87</v>
      </c>
    </row>
    <row r="104" spans="1:12" x14ac:dyDescent="0.3">
      <c r="A104" s="225"/>
    </row>
  </sheetData>
  <sheetProtection algorithmName="SHA-512" hashValue="Intgg9Z82cUT8BTjXQfQ3e/LwFcBX2nt+GhkTe3pASvUeS2vNiDdUWG9Yjkw875y70FTjsj85Cg4snd0C5I6Bw==" saltValue="rXl/QK2fcSW4LntM+Ggqlg==" spinCount="100000" sheet="1" insertRows="0" deleteRows="0"/>
  <protectedRanges>
    <protectedRange algorithmName="SHA-512" hashValue="sRgvIy+kS4YUQLObXJA5b5xHoCvDMU9FLS7QxaiFs71SNsTbE7P4EVALX8sHVjrcg6P4D/gnrxQ1U07/dyhdNw==" saltValue="ZGnfsxa/RzOqeh9YadHxpg==" spinCount="100000" sqref="L12:L21" name="Range1"/>
  </protectedRanges>
  <conditionalFormatting sqref="F11:F81 H11">
    <cfRule type="cellIs" dxfId="39" priority="27" operator="lessThan">
      <formula>0</formula>
    </cfRule>
  </conditionalFormatting>
  <conditionalFormatting sqref="F11:F81 H11:H82">
    <cfRule type="cellIs" dxfId="38" priority="28" operator="greaterThan">
      <formula>0</formula>
    </cfRule>
  </conditionalFormatting>
  <conditionalFormatting sqref="F11:F81">
    <cfRule type="cellIs" dxfId="37" priority="26" operator="greaterThan">
      <formula>-0.01</formula>
    </cfRule>
  </conditionalFormatting>
  <conditionalFormatting sqref="F84:F94 H94">
    <cfRule type="cellIs" dxfId="36" priority="8" operator="lessThan">
      <formula>0</formula>
    </cfRule>
  </conditionalFormatting>
  <conditionalFormatting sqref="F84:F94">
    <cfRule type="cellIs" dxfId="35" priority="7" operator="greaterThan">
      <formula>-0.01</formula>
    </cfRule>
  </conditionalFormatting>
  <conditionalFormatting sqref="F84:F99">
    <cfRule type="cellIs" dxfId="34" priority="9" operator="greaterThan">
      <formula>0</formula>
    </cfRule>
  </conditionalFormatting>
  <conditionalFormatting sqref="F95:F98 H85:H88 H91:H93 H95:H98">
    <cfRule type="cellIs" dxfId="33" priority="25" operator="lessThan">
      <formula>0</formula>
    </cfRule>
  </conditionalFormatting>
  <conditionalFormatting sqref="F95:F98">
    <cfRule type="cellIs" dxfId="32" priority="24" operator="greaterThan">
      <formula>-0.01</formula>
    </cfRule>
  </conditionalFormatting>
  <conditionalFormatting sqref="F96:F99 H97:H99">
    <cfRule type="cellIs" dxfId="31" priority="18" operator="lessThan">
      <formula>0</formula>
    </cfRule>
  </conditionalFormatting>
  <conditionalFormatting sqref="F96:F99">
    <cfRule type="cellIs" dxfId="30" priority="17" operator="greaterThan">
      <formula>-0.01</formula>
    </cfRule>
  </conditionalFormatting>
  <conditionalFormatting sqref="H12:H58 H60:H61 H70:H82">
    <cfRule type="cellIs" dxfId="29" priority="40" operator="lessThan">
      <formula>0</formula>
    </cfRule>
    <cfRule type="cellIs" dxfId="28" priority="39" operator="greaterThan">
      <formula>-0.01</formula>
    </cfRule>
  </conditionalFormatting>
  <conditionalFormatting sqref="H12:H61">
    <cfRule type="cellIs" dxfId="27" priority="36" operator="lessThan">
      <formula>0</formula>
    </cfRule>
  </conditionalFormatting>
  <conditionalFormatting sqref="H59">
    <cfRule type="cellIs" dxfId="26" priority="35" operator="greaterThan">
      <formula>-0.01</formula>
    </cfRule>
    <cfRule type="cellIs" dxfId="25" priority="34" operator="lessThan">
      <formula>0</formula>
    </cfRule>
  </conditionalFormatting>
  <conditionalFormatting sqref="H62:H64">
    <cfRule type="cellIs" dxfId="24" priority="33" operator="lessThan">
      <formula>0</formula>
    </cfRule>
    <cfRule type="cellIs" dxfId="23" priority="32" operator="greaterThan">
      <formula>-0.01</formula>
    </cfRule>
  </conditionalFormatting>
  <conditionalFormatting sqref="H62:H82">
    <cfRule type="cellIs" dxfId="22" priority="31" operator="lessThan">
      <formula>0</formula>
    </cfRule>
  </conditionalFormatting>
  <conditionalFormatting sqref="H65:H69">
    <cfRule type="cellIs" dxfId="21" priority="30" operator="greaterThan">
      <formula>-0.01</formula>
    </cfRule>
    <cfRule type="cellIs" dxfId="20" priority="29" operator="lessThan">
      <formula>0</formula>
    </cfRule>
  </conditionalFormatting>
  <conditionalFormatting sqref="H84">
    <cfRule type="cellIs" dxfId="19" priority="1" operator="lessThan">
      <formula>0</formula>
    </cfRule>
    <cfRule type="cellIs" dxfId="18" priority="2" operator="greaterThan">
      <formula>-0.01</formula>
    </cfRule>
    <cfRule type="cellIs" dxfId="17" priority="3" operator="lessThan">
      <formula>0</formula>
    </cfRule>
  </conditionalFormatting>
  <conditionalFormatting sqref="H84:H99">
    <cfRule type="cellIs" dxfId="16" priority="4" operator="greaterThan">
      <formula>0</formula>
    </cfRule>
  </conditionalFormatting>
  <conditionalFormatting sqref="H85:H90">
    <cfRule type="cellIs" dxfId="15" priority="12" operator="lessThan">
      <formula>0</formula>
    </cfRule>
  </conditionalFormatting>
  <conditionalFormatting sqref="H89">
    <cfRule type="cellIs" dxfId="14" priority="11" operator="greaterThan">
      <formula>-0.01</formula>
    </cfRule>
    <cfRule type="cellIs" dxfId="13" priority="10" operator="lessThan">
      <formula>0</formula>
    </cfRule>
  </conditionalFormatting>
  <conditionalFormatting sqref="H90">
    <cfRule type="cellIs" dxfId="12" priority="13" operator="greaterThan">
      <formula>-0.01</formula>
    </cfRule>
  </conditionalFormatting>
  <conditionalFormatting sqref="H90:H93">
    <cfRule type="cellIs" dxfId="11" priority="14" operator="lessThan">
      <formula>0</formula>
    </cfRule>
  </conditionalFormatting>
  <conditionalFormatting sqref="H94">
    <cfRule type="cellIs" dxfId="10" priority="6" operator="greaterThan">
      <formula>-0.01</formula>
    </cfRule>
    <cfRule type="cellIs" dxfId="9" priority="5" operator="lessThan">
      <formula>0</formula>
    </cfRule>
  </conditionalFormatting>
  <conditionalFormatting sqref="H95:H98 H91:H93 H85:H88">
    <cfRule type="cellIs" dxfId="8" priority="23" operator="greaterThan">
      <formula>-0.01</formula>
    </cfRule>
  </conditionalFormatting>
  <conditionalFormatting sqref="H95:H98">
    <cfRule type="cellIs" dxfId="7" priority="22" operator="lessThan">
      <formula>0</formula>
    </cfRule>
  </conditionalFormatting>
  <conditionalFormatting sqref="H96">
    <cfRule type="cellIs" dxfId="6" priority="21" operator="greaterThan">
      <formula>-0.01</formula>
    </cfRule>
  </conditionalFormatting>
  <conditionalFormatting sqref="H96:H98">
    <cfRule type="cellIs" dxfId="5" priority="20" operator="lessThan">
      <formula>0</formula>
    </cfRule>
  </conditionalFormatting>
  <conditionalFormatting sqref="H97:H98">
    <cfRule type="cellIs" dxfId="4" priority="19" operator="greaterThan">
      <formula>-0.01</formula>
    </cfRule>
  </conditionalFormatting>
  <conditionalFormatting sqref="H99">
    <cfRule type="cellIs" dxfId="3" priority="16" operator="greaterThan">
      <formula>-0.01</formula>
    </cfRule>
    <cfRule type="cellIs" dxfId="2" priority="15" operator="lessThan">
      <formula>0</formula>
    </cfRule>
  </conditionalFormatting>
  <conditionalFormatting sqref="L21">
    <cfRule type="cellIs" dxfId="1" priority="37" operator="lessThan">
      <formula>0.01</formula>
    </cfRule>
    <cfRule type="cellIs" dxfId="0" priority="38" operator="greaterThan">
      <formula>0</formula>
    </cfRule>
  </conditionalFormatting>
  <pageMargins left="0.7" right="0.7" top="0.25" bottom="0.25" header="0.3" footer="0.05"/>
  <pageSetup scale="44" fitToHeight="2"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4664c3e-f049-4574-bd7d-7499d2032cca" xsi:nil="true"/>
    <lcf76f155ced4ddcb4097134ff3c332f xmlns="f0e6f139-fbef-4c53-a329-d19c2b9ff230">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82FD59EB0D768419764EEBD32C0C1E2" ma:contentTypeVersion="15" ma:contentTypeDescription="Create a new document." ma:contentTypeScope="" ma:versionID="2919e7ee2f11822752c43d518cb85dbe">
  <xsd:schema xmlns:xsd="http://www.w3.org/2001/XMLSchema" xmlns:xs="http://www.w3.org/2001/XMLSchema" xmlns:p="http://schemas.microsoft.com/office/2006/metadata/properties" xmlns:ns2="f0e6f139-fbef-4c53-a329-d19c2b9ff230" xmlns:ns3="6f01a79b-64a7-4d6a-b93b-c101581f3d6b" xmlns:ns4="e4664c3e-f049-4574-bd7d-7499d2032cca" targetNamespace="http://schemas.microsoft.com/office/2006/metadata/properties" ma:root="true" ma:fieldsID="29ce4ab22992d3c30f53c19920a884c8" ns2:_="" ns3:_="" ns4:_="">
    <xsd:import namespace="f0e6f139-fbef-4c53-a329-d19c2b9ff230"/>
    <xsd:import namespace="6f01a79b-64a7-4d6a-b93b-c101581f3d6b"/>
    <xsd:import namespace="e4664c3e-f049-4574-bd7d-7499d2032cc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ObjectDetectorVersions" minOccurs="0"/>
                <xsd:element ref="ns2:MediaServiceDateTaken" minOccurs="0"/>
                <xsd:element ref="ns2:MediaLengthInSeconds" minOccurs="0"/>
                <xsd:element ref="ns2:lcf76f155ced4ddcb4097134ff3c332f" minOccurs="0"/>
                <xsd:element ref="ns4: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e6f139-fbef-4c53-a329-d19c2b9ff23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c0d83692-8000-456c-81e0-753272234f01"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f01a79b-64a7-4d6a-b93b-c101581f3d6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4664c3e-f049-4574-bd7d-7499d2032cca"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3b5eb4dc-5618-4f2a-9a3e-1681c3cce8d4}" ma:internalName="TaxCatchAll" ma:showField="CatchAllData" ma:web="6f01a79b-64a7-4d6a-b93b-c101581f3d6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05D495-83B3-4B52-8554-973E5790769C}">
  <ds:schemaRefs>
    <ds:schemaRef ds:uri="http://schemas.microsoft.com/sharepoint/v3/contenttype/forms"/>
  </ds:schemaRefs>
</ds:datastoreItem>
</file>

<file path=customXml/itemProps2.xml><?xml version="1.0" encoding="utf-8"?>
<ds:datastoreItem xmlns:ds="http://schemas.openxmlformats.org/officeDocument/2006/customXml" ds:itemID="{70C15249-49C0-44EC-99FE-90D9E2C96C7E}">
  <ds:schemaRefs>
    <ds:schemaRef ds:uri="http://schemas.microsoft.com/office/2006/documentManagement/types"/>
    <ds:schemaRef ds:uri="f0e6f139-fbef-4c53-a329-d19c2b9ff230"/>
    <ds:schemaRef ds:uri="http://purl.org/dc/elements/1.1/"/>
    <ds:schemaRef ds:uri="http://schemas.microsoft.com/office/infopath/2007/PartnerControls"/>
    <ds:schemaRef ds:uri="e4664c3e-f049-4574-bd7d-7499d2032cca"/>
    <ds:schemaRef ds:uri="http://purl.org/dc/terms/"/>
    <ds:schemaRef ds:uri="http://schemas.microsoft.com/office/2006/metadata/properties"/>
    <ds:schemaRef ds:uri="http://schemas.openxmlformats.org/package/2006/metadata/core-properties"/>
    <ds:schemaRef ds:uri="6f01a79b-64a7-4d6a-b93b-c101581f3d6b"/>
    <ds:schemaRef ds:uri="http://www.w3.org/XML/1998/namespace"/>
    <ds:schemaRef ds:uri="http://purl.org/dc/dcmitype/"/>
  </ds:schemaRefs>
</ds:datastoreItem>
</file>

<file path=customXml/itemProps3.xml><?xml version="1.0" encoding="utf-8"?>
<ds:datastoreItem xmlns:ds="http://schemas.openxmlformats.org/officeDocument/2006/customXml" ds:itemID="{9997D2C7-DAA7-4AEE-9EEC-F000C7BA1E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e6f139-fbef-4c53-a329-d19c2b9ff230"/>
    <ds:schemaRef ds:uri="6f01a79b-64a7-4d6a-b93b-c101581f3d6b"/>
    <ds:schemaRef ds:uri="e4664c3e-f049-4574-bd7d-7499d2032c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Guidance</vt:lpstr>
      <vt:lpstr>Instructions</vt:lpstr>
      <vt:lpstr>A la Carte &amp; Catering Pricing</vt:lpstr>
      <vt:lpstr>Optional Menu Costing</vt:lpstr>
      <vt:lpstr>Practice Tool</vt:lpstr>
      <vt:lpstr>Optional 5 Day Reference Period</vt:lpstr>
      <vt:lpstr>'A la Carte &amp; Catering Pricing'!Print_Area</vt:lpstr>
      <vt:lpstr>'Optional 5 Day Reference Period'!Print_Area</vt:lpstr>
      <vt:lpstr>'Optional Menu Costing'!Print_Area</vt:lpstr>
    </vt:vector>
  </TitlesOfParts>
  <Manager/>
  <Company>State Of Michigan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Aimee Haapala</dc:creator>
  <cp:keywords/>
  <dc:description/>
  <cp:lastModifiedBy>Haapala, Aimee (MDE)</cp:lastModifiedBy>
  <cp:revision/>
  <cp:lastPrinted>2024-07-30T14:47:18Z</cp:lastPrinted>
  <dcterms:created xsi:type="dcterms:W3CDTF">2012-05-28T17:04:31Z</dcterms:created>
  <dcterms:modified xsi:type="dcterms:W3CDTF">2025-08-11T15:41:31Z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0x010100782FD59EB0D768419764EEBD32C0C1E2</vt:lpwstr>
  </property>
  <property fmtid="{D5CDD505-2E9C-101B-9397-08002B2CF9AE}" pid="3" name="MSIP_Label_2f46dfe0-534f-4c95-815c-5b1af86b9823_Enabled">
    <vt:lpwstr>true</vt:lpwstr>
  </property>
  <property fmtid="{D5CDD505-2E9C-101B-9397-08002B2CF9AE}" pid="4" name="MSIP_Label_2f46dfe0-534f-4c95-815c-5b1af86b9823_SetDate">
    <vt:lpwstr>2022-05-06T19:49:02Z</vt:lpwstr>
  </property>
  <property fmtid="{D5CDD505-2E9C-101B-9397-08002B2CF9AE}" pid="5" name="MSIP_Label_2f46dfe0-534f-4c95-815c-5b1af86b9823_Method">
    <vt:lpwstr>Privileged</vt:lpwstr>
  </property>
  <property fmtid="{D5CDD505-2E9C-101B-9397-08002B2CF9AE}" pid="6" name="MSIP_Label_2f46dfe0-534f-4c95-815c-5b1af86b9823_Name">
    <vt:lpwstr>2f46dfe0-534f-4c95-815c-5b1af86b9823</vt:lpwstr>
  </property>
  <property fmtid="{D5CDD505-2E9C-101B-9397-08002B2CF9AE}" pid="7" name="MSIP_Label_2f46dfe0-534f-4c95-815c-5b1af86b9823_SiteId">
    <vt:lpwstr>d5fb7087-3777-42ad-966a-892ef47225d1</vt:lpwstr>
  </property>
  <property fmtid="{D5CDD505-2E9C-101B-9397-08002B2CF9AE}" pid="8" name="MSIP_Label_2f46dfe0-534f-4c95-815c-5b1af86b9823_ActionId">
    <vt:lpwstr>e167cd6e-8d7a-4c25-b40d-9fdcfbd5d1f8</vt:lpwstr>
  </property>
  <property fmtid="{D5CDD505-2E9C-101B-9397-08002B2CF9AE}" pid="9" name="MSIP_Label_2f46dfe0-534f-4c95-815c-5b1af86b9823_ContentBits">
    <vt:lpwstr>0</vt:lpwstr>
  </property>
  <property fmtid="{D5CDD505-2E9C-101B-9397-08002B2CF9AE}" pid="10" name="MediaServiceImageTags">
    <vt:lpwstr/>
  </property>
</Properties>
</file>