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stateofmichigan-my.sharepoint.com/personal/simmonss4_michigan_gov/Documents/Documents/Michigan.gov/"/>
    </mc:Choice>
  </mc:AlternateContent>
  <xr:revisionPtr revIDLastSave="0" documentId="8_{1EE945F7-702F-4B6F-918A-FEB552C5BE92}" xr6:coauthVersionLast="47" xr6:coauthVersionMax="47" xr10:uidLastSave="{00000000-0000-0000-0000-000000000000}"/>
  <bookViews>
    <workbookView xWindow="0" yWindow="960" windowWidth="19030" windowHeight="9020" xr2:uid="{58C507F7-2E53-4F4D-AADA-036DFC14270A}"/>
  </bookViews>
  <sheets>
    <sheet name="Attestation" sheetId="6" r:id="rId1"/>
    <sheet name="Data Collection" sheetId="2" r:id="rId2"/>
    <sheet name="Summary" sheetId="3" r:id="rId3"/>
    <sheet name="Limitations" sheetId="4" r:id="rId4"/>
  </sheets>
  <definedNames>
    <definedName name="_UC2" localSheetId="0" hidden="1">{#N/A,#N/A,FALSE,"trend"}</definedName>
    <definedName name="_UC2" hidden="1">{#N/A,#N/A,FALSE,"trend"}</definedName>
    <definedName name="_UC3" localSheetId="0" hidden="1">{#N/A,#N/A,FALSE,"trend"}</definedName>
    <definedName name="_UC3" hidden="1">{#N/A,#N/A,FALSE,"trend"}</definedName>
    <definedName name="aaaa" localSheetId="0" hidden="1">{#N/A,#N/A,FALSE,"trend"}</definedName>
    <definedName name="aaaa" hidden="1">{#N/A,#N/A,FALSE,"trend"}</definedName>
    <definedName name="adfa" localSheetId="0" hidden="1">{#N/A,#N/A,FALSE,"trend"}</definedName>
    <definedName name="adfa" hidden="1">{#N/A,#N/A,FALSE,"trend"}</definedName>
    <definedName name="f" localSheetId="0" hidden="1">{#N/A,#N/A,FALSE,"trend"}</definedName>
    <definedName name="f" hidden="1">{#N/A,#N/A,FALSE,"trend"}</definedName>
    <definedName name="fafa" localSheetId="0" hidden="1">{#N/A,#N/A,FALSE,"trend"}</definedName>
    <definedName name="fafa" hidden="1">{#N/A,#N/A,FALSE,"trend"}</definedName>
    <definedName name="other" localSheetId="0" hidden="1">{#N/A,#N/A,FALSE,"trend"}</definedName>
    <definedName name="other" hidden="1">{#N/A,#N/A,FALSE,"trend"}</definedName>
    <definedName name="otherUC" localSheetId="0" hidden="1">{#N/A,#N/A,FALSE,"trend"}</definedName>
    <definedName name="otherUC" hidden="1">{#N/A,#N/A,FALSE,"trend"}</definedName>
    <definedName name="PHP" localSheetId="0" hidden="1">{#N/A,#N/A,FALSE,"trend"}</definedName>
    <definedName name="PHP" hidden="1">{#N/A,#N/A,FALSE,"trend"}</definedName>
    <definedName name="phys" localSheetId="0" hidden="1">{#N/A,#N/A,FALSE,"trend"}</definedName>
    <definedName name="phys" hidden="1">{#N/A,#N/A,FALSE,"trend"}</definedName>
    <definedName name="physician" localSheetId="0" hidden="1">{#N/A,#N/A,FALSE,"trend"}</definedName>
    <definedName name="physician" hidden="1">{#N/A,#N/A,FALSE,"trend"}</definedName>
    <definedName name="s" localSheetId="0" hidden="1">{#N/A,#N/A,FALSE,"trend"}</definedName>
    <definedName name="s" hidden="1">{#N/A,#N/A,FALSE,"trend"}</definedName>
    <definedName name="Uti_1000" localSheetId="0" hidden="1">{#N/A,#N/A,FALSE,"trend"}</definedName>
    <definedName name="Uti_1000" hidden="1">{#N/A,#N/A,FALSE,"trend"}</definedName>
    <definedName name="Util_1000" localSheetId="0" hidden="1">{#N/A,#N/A,FALSE,"trend"}</definedName>
    <definedName name="Util_1000" hidden="1">{#N/A,#N/A,FALSE,"trend"}</definedName>
    <definedName name="Utilization" localSheetId="0" hidden="1">{#N/A,#N/A,FALSE,"trend"}</definedName>
    <definedName name="Utilization" hidden="1">{#N/A,#N/A,FALSE,"trend"}</definedName>
    <definedName name="wrn.Adjusted._.Mod._.Managed." localSheetId="0" hidden="1">{"MM Visits",#N/A,TRUE,"Moderately Managed";"MM Dollars per Hour",#N/A,TRUE,"Moderately Managed";"MM Hours per Visit",#N/A,TRUE,"Moderately Managed";"MM Dollars per Visit",#N/A,TRUE,"Moderately Managed";"MM Total Visits",#N/A,TRUE,"Moderately Managed";"MM PMPM",#N/A,TRUE,"Moderately Managed"}</definedName>
    <definedName name="wrn.Adjusted._.Mod._.Managed." hidden="1">{"MM Visits",#N/A,TRUE,"Moderately Managed";"MM Dollars per Hour",#N/A,TRUE,"Moderately Managed";"MM Hours per Visit",#N/A,TRUE,"Moderately Managed";"MM Dollars per Visit",#N/A,TRUE,"Moderately Managed";"MM Total Visits",#N/A,TRUE,"Moderately Managed";"MM PMPM",#N/A,TRUE,"Moderately Managed"}</definedName>
    <definedName name="wrn.Adjusted._.Optimal." localSheetId="0" hidden="1">{"OM Visits",#N/A,TRUE,"Optimal";"OM Dollars per Hour",#N/A,TRUE,"Optimal";"OM Hours per Visit",#N/A,TRUE,"Optimal";"OM Dollars per Visit",#N/A,TRUE,"Optimal";"OM Total Visits",#N/A,TRUE,"Optimal";"OM PMPM",#N/A,TRUE,"Optimal"}</definedName>
    <definedName name="wrn.Adjusted._.Optimal." hidden="1">{"OM Visits",#N/A,TRUE,"Optimal";"OM Dollars per Hour",#N/A,TRUE,"Optimal";"OM Hours per Visit",#N/A,TRUE,"Optimal";"OM Dollars per Visit",#N/A,TRUE,"Optimal";"OM Total Visits",#N/A,TRUE,"Optimal";"OM PMPM",#N/A,TRUE,"Optimal"}</definedName>
    <definedName name="wrn.Adjusted._.Unmanaged." localSheetId="0" hidden="1">{"UM Visits",#N/A,FALSE,"Unmanaged";"UM Dollars per Hour",#N/A,FALSE,"Unmanaged";"UM Hours per Visit",#N/A,FALSE,"Unmanaged";"UM Dollars per Visit",#N/A,FALSE,"Unmanaged";"UM Total Visits",#N/A,FALSE,"Unmanaged";"UM PMPM",#N/A,FALSE,"Unmanaged"}</definedName>
    <definedName name="wrn.Adjusted._.Unmanaged." hidden="1">{"UM Visits",#N/A,FALSE,"Unmanaged";"UM Dollars per Hour",#N/A,FALSE,"Unmanaged";"UM Hours per Visit",#N/A,FALSE,"Unmanaged";"UM Dollars per Visit",#N/A,FALSE,"Unmanaged";"UM Total Visits",#N/A,FALSE,"Unmanaged";"UM PMPM",#N/A,FALSE,"Unmanaged"}</definedName>
    <definedName name="wrn.Allocation." localSheetId="0" hidden="1">{#N/A,#N/A,FALSE,"Allocation"}</definedName>
    <definedName name="wrn.Allocation." hidden="1">{#N/A,#N/A,FALSE,"Allocation"}</definedName>
    <definedName name="wrn.Assumptions." localSheetId="0" hidden="1">{#N/A,#N/A,FALSE,"Assumptions"}</definedName>
    <definedName name="wrn.Assumptions." hidden="1">{#N/A,#N/A,FALSE,"Assumptions"}</definedName>
    <definedName name="wrn.Detail." localSheetId="0" hidden="1">{"umarea",#N/A,FALSE,"Starting Cost";"umagesex",#N/A,FALSE,"Starting Cost";"umbenlim",#N/A,FALSE,"Starting Cost";"umprovdisc",#N/A,FALSE,"Starting Cost";"umother",#N/A,FALSE,"Starting Cost";"umtrend",#N/A,FALSE,"Starting Cost"}</definedName>
    <definedName name="wrn.Detail." hidden="1">{"umarea",#N/A,FALSE,"Starting Cost";"umagesex",#N/A,FALSE,"Starting Cost";"umbenlim",#N/A,FALSE,"Starting Cost";"umprovdisc",#N/A,FALSE,"Starting Cost";"umother",#N/A,FALSE,"Starting Cost";"umtrend",#N/A,FALSE,"Starting Cost"}</definedName>
    <definedName name="wrn.Factors." localSheetId="0" hidden="1">{#N/A,#N/A,FALSE,"Factors"}</definedName>
    <definedName name="wrn.Factors." hidden="1">{#N/A,#N/A,FALSE,"Factors"}</definedName>
    <definedName name="wrn.Model." localSheetId="0" hidden="1">{#N/A,#N/A,FALSE,"Model"}</definedName>
    <definedName name="wrn.Model." hidden="1">{#N/A,#N/A,FALSE,"Model"}</definedName>
    <definedName name="wrn.Print._.All." localSheetId="0" hidden="1">{#N/A,#N/A,FALSE,"Assumptions";#N/A,#N/A,FALSE,"Factors";#N/A,#N/A,FALSE,"Model";#N/A,#N/A,FALSE,"Allocation"}</definedName>
    <definedName name="wrn.Print._.All." hidden="1">{#N/A,#N/A,FALSE,"Assumptions";#N/A,#N/A,FALSE,"Factors";#N/A,#N/A,FALSE,"Model";#N/A,#N/A,FALSE,"Allocation"}</definedName>
    <definedName name="wrn.rates." localSheetId="0" hidden="1">{"rates",#N/A,FALSE,"Summary"}</definedName>
    <definedName name="wrn.rates." hidden="1">{"rates",#N/A,FALSE,"Summary"}</definedName>
    <definedName name="wrn.util." localSheetId="0" hidden="1">{#N/A,#N/A,FALSE,"trend"}</definedName>
    <definedName name="wrn.util." hidden="1">{#N/A,#N/A,FALSE,"trend"}</definedName>
  </definedNames>
  <calcPr calcId="191029"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3" l="1"/>
  <c r="D4" i="3"/>
  <c r="A3" i="3"/>
  <c r="A2" i="3"/>
  <c r="A1" i="3"/>
  <c r="A1" i="2"/>
  <c r="A2" i="2"/>
  <c r="A3" i="2"/>
  <c r="D4" i="2"/>
  <c r="C44" i="2" s="1"/>
  <c r="D5" i="2"/>
  <c r="C8" i="2" s="1"/>
  <c r="G24" i="3"/>
  <c r="F24" i="3"/>
  <c r="E24" i="3"/>
  <c r="F20" i="3"/>
  <c r="E20" i="3"/>
  <c r="G20" i="3" s="1"/>
  <c r="G19" i="3"/>
  <c r="F19" i="3"/>
  <c r="E19" i="3"/>
  <c r="G14" i="3"/>
  <c r="F14" i="3"/>
  <c r="E14" i="3"/>
  <c r="F11" i="3"/>
  <c r="E11" i="3"/>
  <c r="G11" i="3" s="1"/>
  <c r="E81" i="2"/>
  <c r="D81" i="2"/>
  <c r="E80" i="2"/>
  <c r="D80" i="2"/>
  <c r="H79" i="2"/>
  <c r="H80" i="2" s="1"/>
  <c r="G79" i="2"/>
  <c r="F21" i="3" s="1"/>
  <c r="F79" i="2"/>
  <c r="F80" i="2" s="1"/>
  <c r="G78" i="2"/>
  <c r="G82" i="2" s="1"/>
  <c r="G62" i="2" s="1"/>
  <c r="F22" i="3" s="1"/>
  <c r="F26" i="3" s="1"/>
  <c r="F78" i="2"/>
  <c r="H78" i="2" s="1"/>
  <c r="G60" i="2"/>
  <c r="F60" i="2"/>
  <c r="G58" i="2"/>
  <c r="F16" i="3" s="1"/>
  <c r="F58" i="2"/>
  <c r="E16" i="3" s="1"/>
  <c r="G53" i="2"/>
  <c r="F53" i="2"/>
  <c r="G51" i="2"/>
  <c r="F15" i="3" s="1"/>
  <c r="F51" i="2"/>
  <c r="E15" i="3" s="1"/>
  <c r="G42" i="2"/>
  <c r="F42" i="2"/>
  <c r="G39" i="2"/>
  <c r="F39" i="2"/>
  <c r="F40" i="2" s="1"/>
  <c r="G30" i="2"/>
  <c r="G40" i="2" s="1"/>
  <c r="F30" i="2"/>
  <c r="G23" i="2"/>
  <c r="F23" i="2"/>
  <c r="G19" i="2"/>
  <c r="G21" i="2" s="1"/>
  <c r="F10" i="3" s="1"/>
  <c r="F12" i="3" s="1"/>
  <c r="F19" i="2"/>
  <c r="F21" i="2" s="1"/>
  <c r="E10" i="3" s="1"/>
  <c r="C45" i="2" l="1"/>
  <c r="G16" i="3"/>
  <c r="F25" i="3"/>
  <c r="F27" i="3" s="1"/>
  <c r="G10" i="3"/>
  <c r="G12" i="3" s="1"/>
  <c r="E12" i="3"/>
  <c r="E17" i="3"/>
  <c r="G15" i="3"/>
  <c r="H61" i="2"/>
  <c r="H82" i="2"/>
  <c r="H62" i="2" s="1"/>
  <c r="G22" i="3" s="1"/>
  <c r="G26" i="3" s="1"/>
  <c r="F17" i="3"/>
  <c r="G81" i="2"/>
  <c r="H81" i="2"/>
  <c r="E21" i="3"/>
  <c r="F81" i="2"/>
  <c r="G21" i="3"/>
  <c r="F82" i="2"/>
  <c r="F62" i="2" s="1"/>
  <c r="E22" i="3" s="1"/>
  <c r="E26" i="3" s="1"/>
  <c r="G80" i="2"/>
  <c r="G17" i="3" l="1"/>
  <c r="G25" i="3" s="1"/>
  <c r="G27" i="3" s="1"/>
  <c r="E25" i="3"/>
  <c r="E27" i="3" s="1"/>
</calcChain>
</file>

<file path=xl/sharedStrings.xml><?xml version="1.0" encoding="utf-8"?>
<sst xmlns="http://schemas.openxmlformats.org/spreadsheetml/2006/main" count="170" uniqueCount="144">
  <si>
    <t>State of Michigan, Department of Health and Human Services</t>
  </si>
  <si>
    <t>MLR Report for State Fiscal Year 2023</t>
  </si>
  <si>
    <t>PIHP Attestation</t>
  </si>
  <si>
    <t>Copyright 2024</t>
  </si>
  <si>
    <t>MINIMUM LOSS RATIO CERTIFICATION STATEMENT OF</t>
  </si>
  <si>
    <t>to</t>
  </si>
  <si>
    <t>FOR THE SERVICE PERIOD COVERING DATES OF SERVICE</t>
  </si>
  <si>
    <t>October 1, 2022 - September 30, 2023</t>
  </si>
  <si>
    <t>PAID THROUGH</t>
  </si>
  <si>
    <t>Name of Preparer</t>
  </si>
  <si>
    <t>Title</t>
  </si>
  <si>
    <t>Phone Number</t>
  </si>
  <si>
    <t>E-mail Address</t>
  </si>
  <si>
    <t>Name</t>
  </si>
  <si>
    <t>Signature</t>
  </si>
  <si>
    <t>Date Signed</t>
  </si>
  <si>
    <t>Incurred Period:</t>
  </si>
  <si>
    <t>Paid Through Date:</t>
  </si>
  <si>
    <t>1. CALCULATION OF INCURRED CLAIMS</t>
  </si>
  <si>
    <t>Specialty Services and Supports Waiver</t>
  </si>
  <si>
    <t>Healthy Michigan Plan</t>
  </si>
  <si>
    <t>Comments</t>
  </si>
  <si>
    <t>1.1</t>
  </si>
  <si>
    <t>1.2</t>
  </si>
  <si>
    <t>Sub-capitation paid related to delegated managed care administrative expenses</t>
  </si>
  <si>
    <t>1.3</t>
  </si>
  <si>
    <t>Unpaid claim liabilities (both in process of being adjusted or incurred but not reported)</t>
  </si>
  <si>
    <t>1.4</t>
  </si>
  <si>
    <t>Incentives, Bonuses, Withholds, and Other Settlements Paid to Providers</t>
  </si>
  <si>
    <t>1.5</t>
  </si>
  <si>
    <t>Third Party Liability (Coordination of Benefits) Recoveries</t>
  </si>
  <si>
    <t>1.6</t>
  </si>
  <si>
    <t>Overpayments Recoveries Received from Network Providers</t>
  </si>
  <si>
    <t>1.7</t>
  </si>
  <si>
    <t>Net Payments (or Receipts) Related to State Mandated Solvency Funds</t>
  </si>
  <si>
    <t>1.8</t>
  </si>
  <si>
    <t>HRA Pass-Through Payments Paid</t>
  </si>
  <si>
    <t>1.9</t>
  </si>
  <si>
    <t>Allowable Claims Recovered Through Fraud Reduction Efforts</t>
  </si>
  <si>
    <t>a.</t>
  </si>
  <si>
    <t>Total Fraud Recoveries Expense</t>
  </si>
  <si>
    <t>b.</t>
  </si>
  <si>
    <t xml:space="preserve">Total Fraud Recoveries that Reduced Paid Claims in Line 1.1 </t>
  </si>
  <si>
    <t>c.</t>
  </si>
  <si>
    <t>Total Fraud Recoveries Added Back to Incurred Claims (1.9a up to a max of 1.9b)</t>
  </si>
  <si>
    <t>1.10</t>
  </si>
  <si>
    <t>CCBHC Mild-To-Moderate claims</t>
  </si>
  <si>
    <t>1.11 Total Incurred Claims</t>
  </si>
  <si>
    <t>2. CALCULATION OF NON-BENEFIT EXPENSES</t>
  </si>
  <si>
    <t>2.1</t>
  </si>
  <si>
    <t>Incurred Expenses (including managed care administrative costs delegated to the CMHSPs and other sub-capitated entities)</t>
  </si>
  <si>
    <t>Mental Health Admin</t>
  </si>
  <si>
    <t xml:space="preserve">SUD Admin </t>
  </si>
  <si>
    <t>Autism Admin</t>
  </si>
  <si>
    <t>d.</t>
  </si>
  <si>
    <t>1915(c) Waiver (CWP, HSW, SED) Admin</t>
  </si>
  <si>
    <t>e.</t>
  </si>
  <si>
    <t>Other Admin</t>
  </si>
  <si>
    <t>Subtotal Managed Care Admin</t>
  </si>
  <si>
    <t>2.2</t>
  </si>
  <si>
    <t>Incurred Health Care Quality Improvement Expenses</t>
  </si>
  <si>
    <t>Improve Health Outcomes</t>
  </si>
  <si>
    <t>Activities to Prevent Hospital Readmission</t>
  </si>
  <si>
    <t>Improve Patient Safety and Reduce Medical Errors</t>
  </si>
  <si>
    <t>Wellness and Health Promotion Activities</t>
  </si>
  <si>
    <t>Health Information Technology Expenses Related to Improving Health Care Quality</t>
  </si>
  <si>
    <t>f.</t>
  </si>
  <si>
    <t>Activities Related to External Quality Review</t>
  </si>
  <si>
    <t>g.</t>
  </si>
  <si>
    <t>Other Health Care Quality Improvement Expenses</t>
  </si>
  <si>
    <t>Subtotal Health Care Quality Expenses</t>
  </si>
  <si>
    <t>Total Expenses</t>
  </si>
  <si>
    <t>3. CALCULATION OF PREMIUM REVENUE</t>
  </si>
  <si>
    <t>3.1</t>
  </si>
  <si>
    <t>State Capitation Payments</t>
  </si>
  <si>
    <t>3.2</t>
  </si>
  <si>
    <t>3.3</t>
  </si>
  <si>
    <t>3.4</t>
  </si>
  <si>
    <t>PIHP Incentive Payments from the DHIP Program</t>
  </si>
  <si>
    <t>3.5</t>
  </si>
  <si>
    <t>Net payments from risk corridor</t>
  </si>
  <si>
    <t>3.6</t>
  </si>
  <si>
    <t>CCBHC Supplemental Payments for Mild-to-Moderate services</t>
  </si>
  <si>
    <t>3.7</t>
  </si>
  <si>
    <t>Other Premium Revenue</t>
  </si>
  <si>
    <t>3.8</t>
  </si>
  <si>
    <t>HRA Pass-Through Payments Received</t>
  </si>
  <si>
    <t>3.9 Total Premium Revenue</t>
  </si>
  <si>
    <t>4. CALCULATION OF TAXES AND FEES</t>
  </si>
  <si>
    <t>4.1</t>
  </si>
  <si>
    <t>Federal Taxes and Federal Assessments</t>
  </si>
  <si>
    <t>4.2</t>
  </si>
  <si>
    <t>IPA</t>
  </si>
  <si>
    <t>4.3</t>
  </si>
  <si>
    <t xml:space="preserve">State Insurance, Premium and Other Taxes </t>
  </si>
  <si>
    <t>4.4</t>
  </si>
  <si>
    <t>Regulatory Authority Licenses and Fees</t>
  </si>
  <si>
    <t>4.5 Total Taxes and Fees</t>
  </si>
  <si>
    <t>5. CREDIBILITY</t>
  </si>
  <si>
    <t>5.1</t>
  </si>
  <si>
    <t>Total Member Months</t>
  </si>
  <si>
    <t>5.2</t>
  </si>
  <si>
    <t>Credibility Adjustment</t>
  </si>
  <si>
    <t>Note: Values should not be entered into grey cells or bolded total cells as these are calculations that are formula driven.</t>
  </si>
  <si>
    <t>MLR Credibility Adjustment Table</t>
  </si>
  <si>
    <t>Standard Plans Member Months in 
MLR Reporting Year</t>
  </si>
  <si>
    <t>Standard Plans Credibility Adjustment</t>
  </si>
  <si>
    <t>&lt; 5,400</t>
  </si>
  <si>
    <t>Non-credible</t>
  </si>
  <si>
    <t>&gt; 380,000</t>
  </si>
  <si>
    <t>Fully Credible</t>
  </si>
  <si>
    <t>Lowerbound</t>
  </si>
  <si>
    <t>Upperbound</t>
  </si>
  <si>
    <t>Credibility</t>
  </si>
  <si>
    <t>MLR Credibility Adjustment Table Source</t>
  </si>
  <si>
    <t>https://www.medicaid.gov/federal-policy-guidance/downloads/cib073117.pdf</t>
  </si>
  <si>
    <t>MLR Calculation</t>
  </si>
  <si>
    <t>1. Numerator</t>
  </si>
  <si>
    <t>Formula</t>
  </si>
  <si>
    <t>Total Behavioral Health</t>
  </si>
  <si>
    <t>1.11</t>
  </si>
  <si>
    <t>Total Incurred Claims</t>
  </si>
  <si>
    <t>2.2 a -2.2 g</t>
  </si>
  <si>
    <t>Total Quality Improvement</t>
  </si>
  <si>
    <t>Total Numerator</t>
  </si>
  <si>
    <t>[Incurred Claims + Quality Improvement + Fraud Prevention Activities]</t>
  </si>
  <si>
    <t>2. Denominator</t>
  </si>
  <si>
    <t>Total Preimium Revenue</t>
  </si>
  <si>
    <t>Total Taxes and Fees</t>
  </si>
  <si>
    <t>Total Denominator</t>
  </si>
  <si>
    <t>[Premiums - Taxes and Fees]</t>
  </si>
  <si>
    <t>3. Credibility Adjustment</t>
  </si>
  <si>
    <t>Member Months</t>
  </si>
  <si>
    <t>[Data Collection: Line 5.2]</t>
  </si>
  <si>
    <t>4. MLR Calculation</t>
  </si>
  <si>
    <t>Unadjusted MLR</t>
  </si>
  <si>
    <t>[Total Numerator / Total Denominator]</t>
  </si>
  <si>
    <t>Adjusted MLR</t>
  </si>
  <si>
    <t>[Unadjusted MLR + Credibility Adjustment]</t>
  </si>
  <si>
    <t>Comments/Notes:</t>
  </si>
  <si>
    <t>Medicaid MLR Summary Calculation</t>
  </si>
  <si>
    <t xml:space="preserve">I hereby attest that the information submitted in the report herein is current, complete, accurate, and in compliance with 42 § CFR 438.8 to the best of my knowledge. </t>
  </si>
  <si>
    <t>I hereby attest that the template includes a separate attachment that compares the plan's audited financial report to the information provided in this template as required by 42 § CFR 438.8(k)(1)(xi).</t>
  </si>
  <si>
    <t>Failure to attest (as indicated by the completed section below) will result in non-acceptance by State of Michigan, Department of Health and Human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</si>
</sst>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mmmm\ dd\,\ yyyy"/>
    <numFmt numFmtId="165" formatCode="&quot;$&quot;\ #,##0_);&quot;$&quot;\ \(#,##0\)"/>
    <numFmt numFmtId="166" formatCode="_(* #,##0_);_(* \(#,##0\);_(* &quot;-&quot;??_);_(@_)"/>
    <numFmt numFmtId="167" formatCode="0.00%\ ;\(0.00%\)"/>
    <numFmt numFmtId="168" formatCode="0.0%\ ;\(0.0%\)"/>
  </numFmts>
  <fonts count="26" x14ac:knownFonts="1">
    <font>
      <sz val="10"/>
      <color theme="1"/>
      <name val="Arial"/>
      <family val="2"/>
    </font>
    <font>
      <sz val="10"/>
      <color theme="1"/>
      <name val="Arial"/>
      <family val="2"/>
    </font>
    <font>
      <b/>
      <sz val="10"/>
      <color theme="0"/>
      <name val="Arial"/>
      <family val="2"/>
    </font>
    <font>
      <sz val="10"/>
      <color rgb="FFFF0000"/>
      <name val="Arial"/>
      <family val="2"/>
    </font>
    <font>
      <b/>
      <sz val="10"/>
      <color theme="1"/>
      <name val="Arial"/>
      <family val="2"/>
    </font>
    <font>
      <sz val="10"/>
      <name val="Arial"/>
      <family val="2"/>
    </font>
    <font>
      <sz val="12"/>
      <color rgb="FF39414D"/>
      <name val="Arial"/>
      <family val="2"/>
    </font>
    <font>
      <sz val="11"/>
      <color rgb="FF39414D"/>
      <name val="Arial"/>
      <family val="2"/>
    </font>
    <font>
      <sz val="11"/>
      <name val="Arial"/>
      <family val="2"/>
    </font>
    <font>
      <sz val="10"/>
      <color rgb="FF39414D"/>
      <name val="Arial"/>
      <family val="2"/>
    </font>
    <font>
      <b/>
      <sz val="12"/>
      <color theme="1"/>
      <name val="Arial"/>
      <family val="2"/>
    </font>
    <font>
      <sz val="12"/>
      <color theme="1"/>
      <name val="Arial"/>
      <family val="2"/>
    </font>
    <font>
      <b/>
      <sz val="9"/>
      <color theme="1"/>
      <name val="Arial"/>
      <family val="2"/>
    </font>
    <font>
      <sz val="9"/>
      <color theme="1"/>
      <name val="Arial"/>
      <family val="2"/>
    </font>
    <font>
      <b/>
      <u/>
      <sz val="11"/>
      <color theme="0"/>
      <name val="Arial"/>
      <family val="2"/>
    </font>
    <font>
      <sz val="11"/>
      <color theme="0"/>
      <name val="Arial"/>
      <family val="2"/>
    </font>
    <font>
      <b/>
      <sz val="10"/>
      <color rgb="FFFF0000"/>
      <name val="Arial"/>
      <family val="2"/>
    </font>
    <font>
      <b/>
      <sz val="9"/>
      <name val="Arial"/>
      <family val="2"/>
    </font>
    <font>
      <sz val="9"/>
      <color rgb="FFFF0000"/>
      <name val="Arial"/>
      <family val="2"/>
    </font>
    <font>
      <sz val="9"/>
      <name val="Arial"/>
      <family val="2"/>
    </font>
    <font>
      <b/>
      <sz val="9"/>
      <color theme="0"/>
      <name val="Arial"/>
      <family val="2"/>
    </font>
    <font>
      <sz val="9"/>
      <color theme="0"/>
      <name val="Arial"/>
      <family val="2"/>
    </font>
    <font>
      <b/>
      <u/>
      <sz val="9"/>
      <color theme="1"/>
      <name val="Arial"/>
      <family val="2"/>
    </font>
    <font>
      <u val="singleAccounting"/>
      <sz val="10"/>
      <color theme="1"/>
      <name val="Arial"/>
      <family val="2"/>
    </font>
    <font>
      <sz val="10"/>
      <color theme="0" tint="-0.14999847407452621"/>
      <name val="Arial"/>
      <family val="2"/>
    </font>
    <font>
      <b/>
      <sz val="10"/>
      <name val="Arial"/>
      <family val="2"/>
    </font>
  </fonts>
  <fills count="6">
    <fill>
      <patternFill patternType="none"/>
    </fill>
    <fill>
      <patternFill patternType="gray125"/>
    </fill>
    <fill>
      <patternFill patternType="solid">
        <fgColor rgb="FFE8EAEA"/>
        <bgColor indexed="64"/>
      </patternFill>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7">
    <border>
      <left/>
      <right/>
      <top/>
      <bottom/>
      <diagonal/>
    </border>
    <border>
      <left/>
      <right/>
      <top/>
      <bottom style="medium">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top/>
      <bottom/>
      <diagonal/>
    </border>
    <border>
      <left/>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cellStyleXfs>
  <cellXfs count="166">
    <xf numFmtId="0" fontId="0" fillId="0" borderId="0" xfId="0"/>
    <xf numFmtId="0" fontId="4" fillId="0" borderId="0" xfId="0" applyFont="1" applyProtection="1">
      <protection hidden="1"/>
    </xf>
    <xf numFmtId="0" fontId="6" fillId="0" borderId="0" xfId="4" applyFont="1" applyProtection="1">
      <protection hidden="1"/>
    </xf>
    <xf numFmtId="0" fontId="7" fillId="0" borderId="0" xfId="4" applyFont="1" applyProtection="1">
      <protection hidden="1"/>
    </xf>
    <xf numFmtId="0" fontId="8" fillId="0" borderId="0" xfId="4" applyFont="1" applyProtection="1">
      <protection hidden="1"/>
    </xf>
    <xf numFmtId="0" fontId="4" fillId="0" borderId="0" xfId="4" applyFont="1" applyProtection="1">
      <protection hidden="1"/>
    </xf>
    <xf numFmtId="0" fontId="9" fillId="0" borderId="0" xfId="4" applyFont="1" applyProtection="1">
      <protection hidden="1"/>
    </xf>
    <xf numFmtId="0" fontId="5" fillId="0" borderId="0" xfId="4" applyAlignment="1" applyProtection="1">
      <alignment vertical="center"/>
      <protection hidden="1"/>
    </xf>
    <xf numFmtId="0" fontId="9" fillId="0" borderId="0" xfId="4" applyFont="1" applyAlignment="1" applyProtection="1">
      <alignment horizontal="right"/>
      <protection hidden="1"/>
    </xf>
    <xf numFmtId="0" fontId="5" fillId="0" borderId="0" xfId="4" applyProtection="1">
      <protection hidden="1"/>
    </xf>
    <xf numFmtId="0" fontId="1" fillId="0" borderId="0" xfId="4" applyFont="1" applyProtection="1">
      <protection hidden="1"/>
    </xf>
    <xf numFmtId="0" fontId="0" fillId="0" borderId="0" xfId="4" applyFont="1" applyAlignment="1" applyProtection="1">
      <alignment horizontal="centerContinuous"/>
      <protection hidden="1"/>
    </xf>
    <xf numFmtId="0" fontId="1" fillId="0" borderId="0" xfId="4" applyFont="1" applyAlignment="1" applyProtection="1">
      <alignment horizontal="centerContinuous"/>
      <protection hidden="1"/>
    </xf>
    <xf numFmtId="0" fontId="1" fillId="0" borderId="0" xfId="4" quotePrefix="1" applyFont="1" applyAlignment="1" applyProtection="1">
      <alignment horizontal="centerContinuous"/>
      <protection hidden="1"/>
    </xf>
    <xf numFmtId="0" fontId="10" fillId="0" borderId="0" xfId="4" applyFont="1" applyAlignment="1" applyProtection="1">
      <alignment horizontal="centerContinuous"/>
      <protection hidden="1"/>
    </xf>
    <xf numFmtId="0" fontId="11" fillId="0" borderId="0" xfId="4" applyFont="1" applyAlignment="1" applyProtection="1">
      <alignment horizontal="centerContinuous"/>
      <protection hidden="1"/>
    </xf>
    <xf numFmtId="14" fontId="0" fillId="0" borderId="1" xfId="4" applyNumberFormat="1" applyFont="1" applyBorder="1" applyAlignment="1" applyProtection="1">
      <alignment horizontal="centerContinuous"/>
      <protection hidden="1"/>
    </xf>
    <xf numFmtId="14" fontId="1" fillId="0" borderId="1" xfId="4" applyNumberFormat="1" applyFont="1" applyBorder="1" applyAlignment="1" applyProtection="1">
      <alignment horizontal="centerContinuous"/>
      <protection hidden="1"/>
    </xf>
    <xf numFmtId="0" fontId="1" fillId="0" borderId="1" xfId="4" applyFont="1" applyBorder="1" applyAlignment="1" applyProtection="1">
      <alignment horizontal="centerContinuous"/>
      <protection hidden="1"/>
    </xf>
    <xf numFmtId="164" fontId="1" fillId="0" borderId="1" xfId="4" applyNumberFormat="1" applyFont="1" applyBorder="1" applyAlignment="1" applyProtection="1">
      <alignment horizontal="centerContinuous"/>
      <protection hidden="1"/>
    </xf>
    <xf numFmtId="0" fontId="0" fillId="0" borderId="0" xfId="0" applyProtection="1">
      <protection hidden="1"/>
    </xf>
    <xf numFmtId="0" fontId="0" fillId="0" borderId="0" xfId="4" applyFont="1" applyProtection="1">
      <protection hidden="1"/>
    </xf>
    <xf numFmtId="0" fontId="4" fillId="3" borderId="0" xfId="0" applyFont="1" applyFill="1" applyProtection="1">
      <protection hidden="1"/>
    </xf>
    <xf numFmtId="0" fontId="0" fillId="3" borderId="0" xfId="0" applyFill="1" applyProtection="1">
      <protection hidden="1"/>
    </xf>
    <xf numFmtId="0" fontId="0" fillId="3" borderId="0" xfId="0" applyFill="1" applyAlignment="1" applyProtection="1">
      <alignment horizontal="center"/>
      <protection hidden="1"/>
    </xf>
    <xf numFmtId="0" fontId="12" fillId="3" borderId="0" xfId="0" applyFont="1" applyFill="1" applyProtection="1">
      <protection hidden="1"/>
    </xf>
    <xf numFmtId="0" fontId="13" fillId="3" borderId="0" xfId="0" applyFont="1" applyFill="1" applyProtection="1">
      <protection hidden="1"/>
    </xf>
    <xf numFmtId="164" fontId="13" fillId="3" borderId="0" xfId="4" applyNumberFormat="1" applyFont="1" applyFill="1" applyAlignment="1" applyProtection="1">
      <alignment horizontal="left"/>
      <protection hidden="1"/>
    </xf>
    <xf numFmtId="0" fontId="2" fillId="4" borderId="2" xfId="0" applyFont="1" applyFill="1" applyBorder="1" applyProtection="1">
      <protection hidden="1"/>
    </xf>
    <xf numFmtId="0" fontId="14" fillId="4" borderId="3" xfId="0" applyFont="1" applyFill="1" applyBorder="1" applyAlignment="1" applyProtection="1">
      <alignment horizontal="center"/>
      <protection hidden="1"/>
    </xf>
    <xf numFmtId="0" fontId="15" fillId="4" borderId="3" xfId="0" applyFont="1" applyFill="1" applyBorder="1" applyProtection="1">
      <protection hidden="1"/>
    </xf>
    <xf numFmtId="0" fontId="2" fillId="4" borderId="4" xfId="0" applyFont="1" applyFill="1" applyBorder="1" applyAlignment="1" applyProtection="1">
      <alignment horizontal="center" wrapText="1"/>
      <protection hidden="1"/>
    </xf>
    <xf numFmtId="0" fontId="2" fillId="4" borderId="5" xfId="0" applyFont="1" applyFill="1" applyBorder="1" applyAlignment="1" applyProtection="1">
      <alignment horizontal="center" wrapText="1"/>
      <protection hidden="1"/>
    </xf>
    <xf numFmtId="0" fontId="16" fillId="3" borderId="0" xfId="0" applyFont="1" applyFill="1" applyProtection="1">
      <protection hidden="1"/>
    </xf>
    <xf numFmtId="0" fontId="13" fillId="3" borderId="6" xfId="0" quotePrefix="1" applyFont="1" applyFill="1" applyBorder="1" applyAlignment="1" applyProtection="1">
      <alignment horizontal="left"/>
      <protection hidden="1"/>
    </xf>
    <xf numFmtId="0" fontId="13" fillId="3" borderId="0" xfId="0" applyFont="1" applyFill="1" applyAlignment="1" applyProtection="1">
      <alignment horizontal="left"/>
      <protection hidden="1"/>
    </xf>
    <xf numFmtId="0" fontId="13" fillId="3" borderId="7" xfId="0" applyFont="1" applyFill="1" applyBorder="1" applyAlignment="1" applyProtection="1">
      <alignment horizontal="left"/>
      <protection hidden="1"/>
    </xf>
    <xf numFmtId="0" fontId="13" fillId="3" borderId="5" xfId="0" applyFont="1" applyFill="1" applyBorder="1" applyAlignment="1" applyProtection="1">
      <alignment horizontal="left"/>
      <protection hidden="1"/>
    </xf>
    <xf numFmtId="165" fontId="13" fillId="3" borderId="8" xfId="0" applyNumberFormat="1" applyFont="1" applyFill="1" applyBorder="1" applyProtection="1">
      <protection locked="0"/>
    </xf>
    <xf numFmtId="0" fontId="13" fillId="3" borderId="9" xfId="0" applyFont="1" applyFill="1" applyBorder="1" applyProtection="1">
      <protection locked="0"/>
    </xf>
    <xf numFmtId="0" fontId="3" fillId="3" borderId="0" xfId="0" applyFont="1" applyFill="1" applyProtection="1">
      <protection hidden="1"/>
    </xf>
    <xf numFmtId="0" fontId="13" fillId="3" borderId="8" xfId="0" applyFont="1" applyFill="1" applyBorder="1" applyAlignment="1" applyProtection="1">
      <alignment horizontal="left"/>
      <protection hidden="1"/>
    </xf>
    <xf numFmtId="0" fontId="13" fillId="3" borderId="10" xfId="0" applyFont="1" applyFill="1" applyBorder="1" applyProtection="1">
      <protection locked="0"/>
    </xf>
    <xf numFmtId="0" fontId="13" fillId="3" borderId="8" xfId="0" applyFont="1" applyFill="1" applyBorder="1" applyProtection="1">
      <protection hidden="1"/>
    </xf>
    <xf numFmtId="0" fontId="13" fillId="3" borderId="11" xfId="0" applyFont="1" applyFill="1" applyBorder="1" applyProtection="1">
      <protection hidden="1"/>
    </xf>
    <xf numFmtId="0" fontId="13" fillId="3" borderId="12" xfId="0" applyFont="1" applyFill="1" applyBorder="1" applyProtection="1">
      <protection hidden="1"/>
    </xf>
    <xf numFmtId="0" fontId="13" fillId="3" borderId="2" xfId="0" quotePrefix="1" applyFont="1" applyFill="1" applyBorder="1" applyAlignment="1" applyProtection="1">
      <alignment horizontal="left"/>
      <protection hidden="1"/>
    </xf>
    <xf numFmtId="0" fontId="13" fillId="3" borderId="3" xfId="0" applyFont="1" applyFill="1" applyBorder="1" applyProtection="1">
      <protection hidden="1"/>
    </xf>
    <xf numFmtId="0" fontId="13" fillId="3" borderId="13" xfId="0" applyFont="1" applyFill="1" applyBorder="1" applyProtection="1">
      <protection hidden="1"/>
    </xf>
    <xf numFmtId="165" fontId="13" fillId="3" borderId="4" xfId="0" applyNumberFormat="1" applyFont="1" applyFill="1" applyBorder="1" applyProtection="1">
      <protection locked="0"/>
    </xf>
    <xf numFmtId="0" fontId="13" fillId="3" borderId="4" xfId="0" applyFont="1" applyFill="1" applyBorder="1" applyProtection="1">
      <protection locked="0"/>
    </xf>
    <xf numFmtId="0" fontId="13" fillId="3" borderId="14" xfId="0" quotePrefix="1" applyFont="1" applyFill="1" applyBorder="1" applyAlignment="1" applyProtection="1">
      <alignment horizontal="left"/>
      <protection hidden="1"/>
    </xf>
    <xf numFmtId="0" fontId="13" fillId="3" borderId="9" xfId="0" applyFont="1" applyFill="1" applyBorder="1" applyProtection="1">
      <protection hidden="1"/>
    </xf>
    <xf numFmtId="0" fontId="13" fillId="3" borderId="6" xfId="0" applyFont="1" applyFill="1" applyBorder="1" applyProtection="1">
      <protection hidden="1"/>
    </xf>
    <xf numFmtId="165" fontId="13" fillId="3" borderId="10" xfId="0" applyNumberFormat="1" applyFont="1" applyFill="1" applyBorder="1" applyProtection="1">
      <protection locked="0"/>
    </xf>
    <xf numFmtId="0" fontId="13" fillId="0" borderId="0" xfId="0" applyFont="1" applyProtection="1">
      <protection hidden="1"/>
    </xf>
    <xf numFmtId="0" fontId="13" fillId="3" borderId="2" xfId="0" quotePrefix="1" applyFont="1" applyFill="1" applyBorder="1" applyProtection="1">
      <protection hidden="1"/>
    </xf>
    <xf numFmtId="0" fontId="13" fillId="3" borderId="3" xfId="0" applyFont="1" applyFill="1" applyBorder="1" applyAlignment="1" applyProtection="1">
      <alignment horizontal="left"/>
      <protection hidden="1"/>
    </xf>
    <xf numFmtId="0" fontId="13" fillId="0" borderId="3" xfId="0" applyFont="1" applyBorder="1" applyProtection="1">
      <protection hidden="1"/>
    </xf>
    <xf numFmtId="165" fontId="13" fillId="0" borderId="4" xfId="0" applyNumberFormat="1" applyFont="1" applyBorder="1" applyProtection="1">
      <protection locked="0"/>
    </xf>
    <xf numFmtId="0" fontId="12" fillId="3" borderId="2" xfId="0" applyFont="1" applyFill="1" applyBorder="1" applyAlignment="1" applyProtection="1">
      <alignment horizontal="left"/>
      <protection hidden="1"/>
    </xf>
    <xf numFmtId="0" fontId="12" fillId="3" borderId="3" xfId="0" applyFont="1" applyFill="1" applyBorder="1" applyAlignment="1" applyProtection="1">
      <alignment horizontal="left"/>
      <protection hidden="1"/>
    </xf>
    <xf numFmtId="0" fontId="12" fillId="3" borderId="13" xfId="0" applyFont="1" applyFill="1" applyBorder="1" applyProtection="1">
      <protection hidden="1"/>
    </xf>
    <xf numFmtId="0" fontId="13" fillId="3" borderId="7" xfId="0" applyFont="1" applyFill="1" applyBorder="1" applyProtection="1">
      <protection hidden="1"/>
    </xf>
    <xf numFmtId="165" fontId="13" fillId="3" borderId="9" xfId="0" applyNumberFormat="1" applyFont="1" applyFill="1" applyBorder="1" applyProtection="1">
      <protection hidden="1"/>
    </xf>
    <xf numFmtId="165" fontId="13" fillId="3" borderId="10" xfId="1" applyNumberFormat="1" applyFont="1" applyFill="1" applyBorder="1" applyProtection="1">
      <protection locked="0"/>
    </xf>
    <xf numFmtId="0" fontId="12" fillId="3" borderId="3" xfId="0" applyFont="1" applyFill="1" applyBorder="1" applyProtection="1">
      <protection hidden="1"/>
    </xf>
    <xf numFmtId="0" fontId="13" fillId="3" borderId="15" xfId="0" applyFont="1" applyFill="1" applyBorder="1" applyProtection="1">
      <protection hidden="1"/>
    </xf>
    <xf numFmtId="0" fontId="13" fillId="3" borderId="11" xfId="0" applyFont="1" applyFill="1" applyBorder="1" applyAlignment="1" applyProtection="1">
      <alignment horizontal="left"/>
      <protection hidden="1"/>
    </xf>
    <xf numFmtId="165" fontId="13" fillId="3" borderId="16" xfId="1" applyNumberFormat="1" applyFont="1" applyFill="1" applyBorder="1" applyProtection="1">
      <protection locked="0"/>
    </xf>
    <xf numFmtId="0" fontId="13" fillId="3" borderId="16" xfId="0" applyFont="1" applyFill="1" applyBorder="1" applyProtection="1">
      <protection locked="0"/>
    </xf>
    <xf numFmtId="165" fontId="13" fillId="3" borderId="9" xfId="1" applyNumberFormat="1" applyFont="1" applyFill="1" applyBorder="1" applyProtection="1">
      <protection locked="0"/>
    </xf>
    <xf numFmtId="166" fontId="0" fillId="3" borderId="0" xfId="0" applyNumberFormat="1" applyFill="1" applyProtection="1">
      <protection hidden="1"/>
    </xf>
    <xf numFmtId="0" fontId="13" fillId="3" borderId="0" xfId="0" applyFont="1" applyFill="1" applyAlignment="1" applyProtection="1">
      <alignment horizontal="left" indent="1"/>
      <protection hidden="1"/>
    </xf>
    <xf numFmtId="0" fontId="19" fillId="3" borderId="6" xfId="0" quotePrefix="1" applyFont="1" applyFill="1" applyBorder="1" applyAlignment="1" applyProtection="1">
      <alignment horizontal="left"/>
      <protection hidden="1"/>
    </xf>
    <xf numFmtId="0" fontId="19" fillId="3" borderId="0" xfId="0" applyFont="1" applyFill="1" applyAlignment="1" applyProtection="1">
      <alignment horizontal="left"/>
      <protection hidden="1"/>
    </xf>
    <xf numFmtId="0" fontId="13" fillId="3" borderId="3" xfId="0" applyFont="1" applyFill="1" applyBorder="1" applyAlignment="1" applyProtection="1">
      <alignment horizontal="left" indent="1"/>
      <protection hidden="1"/>
    </xf>
    <xf numFmtId="165" fontId="13" fillId="3" borderId="4" xfId="1" applyNumberFormat="1" applyFont="1" applyFill="1" applyBorder="1" applyProtection="1">
      <protection locked="0"/>
    </xf>
    <xf numFmtId="0" fontId="12" fillId="0" borderId="2" xfId="0" applyFont="1" applyBorder="1" applyAlignment="1" applyProtection="1">
      <alignment horizontal="left"/>
      <protection hidden="1"/>
    </xf>
    <xf numFmtId="0" fontId="12" fillId="0" borderId="3" xfId="0" applyFont="1" applyBorder="1" applyAlignment="1" applyProtection="1">
      <alignment horizontal="left"/>
      <protection hidden="1"/>
    </xf>
    <xf numFmtId="0" fontId="0" fillId="3" borderId="0" xfId="0" applyFill="1" applyAlignment="1" applyProtection="1">
      <alignment horizontal="left"/>
      <protection hidden="1"/>
    </xf>
    <xf numFmtId="0" fontId="0" fillId="3" borderId="0" xfId="0" applyFill="1" applyAlignment="1" applyProtection="1">
      <alignment horizontal="left" indent="1"/>
      <protection hidden="1"/>
    </xf>
    <xf numFmtId="0" fontId="2" fillId="4" borderId="14" xfId="0" applyFont="1" applyFill="1" applyBorder="1" applyProtection="1">
      <protection hidden="1"/>
    </xf>
    <xf numFmtId="0" fontId="14" fillId="4" borderId="7" xfId="0" applyFont="1" applyFill="1" applyBorder="1" applyAlignment="1" applyProtection="1">
      <alignment horizontal="center"/>
      <protection hidden="1"/>
    </xf>
    <xf numFmtId="0" fontId="15" fillId="4" borderId="7" xfId="0" applyFont="1" applyFill="1" applyBorder="1" applyProtection="1">
      <protection hidden="1"/>
    </xf>
    <xf numFmtId="165" fontId="13" fillId="3" borderId="9" xfId="0" applyNumberFormat="1" applyFont="1" applyFill="1" applyBorder="1" applyProtection="1">
      <protection locked="0"/>
    </xf>
    <xf numFmtId="0" fontId="13" fillId="3" borderId="15" xfId="0" quotePrefix="1" applyFont="1" applyFill="1" applyBorder="1" applyAlignment="1" applyProtection="1">
      <alignment horizontal="left"/>
      <protection hidden="1"/>
    </xf>
    <xf numFmtId="165" fontId="13" fillId="3" borderId="16" xfId="0" applyNumberFormat="1" applyFont="1" applyFill="1" applyBorder="1" applyProtection="1">
      <protection locked="0"/>
    </xf>
    <xf numFmtId="165" fontId="0" fillId="3" borderId="0" xfId="0" applyNumberFormat="1" applyFill="1" applyProtection="1">
      <protection hidden="1"/>
    </xf>
    <xf numFmtId="0" fontId="13" fillId="3" borderId="14" xfId="0" quotePrefix="1" applyFont="1" applyFill="1" applyBorder="1" applyProtection="1">
      <protection hidden="1"/>
    </xf>
    <xf numFmtId="0" fontId="13" fillId="3" borderId="5" xfId="0" applyFont="1" applyFill="1" applyBorder="1" applyProtection="1">
      <protection hidden="1"/>
    </xf>
    <xf numFmtId="166" fontId="13" fillId="3" borderId="9" xfId="1" applyNumberFormat="1" applyFont="1" applyFill="1" applyBorder="1" applyProtection="1">
      <protection locked="0"/>
    </xf>
    <xf numFmtId="0" fontId="13" fillId="3" borderId="15" xfId="0" quotePrefix="1" applyFont="1" applyFill="1" applyBorder="1" applyProtection="1">
      <protection hidden="1"/>
    </xf>
    <xf numFmtId="0" fontId="13" fillId="3" borderId="0" xfId="0" applyFont="1" applyFill="1" applyAlignment="1" applyProtection="1">
      <alignment horizontal="center"/>
      <protection hidden="1"/>
    </xf>
    <xf numFmtId="0" fontId="20" fillId="4" borderId="14" xfId="0" applyFont="1" applyFill="1" applyBorder="1" applyAlignment="1" applyProtection="1">
      <alignment horizontal="centerContinuous"/>
      <protection hidden="1"/>
    </xf>
    <xf numFmtId="0" fontId="21" fillId="4" borderId="5" xfId="0" applyFont="1" applyFill="1" applyBorder="1" applyAlignment="1" applyProtection="1">
      <alignment horizontal="centerContinuous"/>
      <protection hidden="1"/>
    </xf>
    <xf numFmtId="0" fontId="19" fillId="3" borderId="6" xfId="0" applyFont="1" applyFill="1" applyBorder="1" applyAlignment="1" applyProtection="1">
      <alignment horizontal="center" vertical="top"/>
      <protection hidden="1"/>
    </xf>
    <xf numFmtId="0" fontId="19" fillId="3" borderId="8" xfId="0" applyFont="1" applyFill="1" applyBorder="1" applyAlignment="1" applyProtection="1">
      <alignment horizontal="center" vertical="top"/>
      <protection hidden="1"/>
    </xf>
    <xf numFmtId="3" fontId="13" fillId="3" borderId="6" xfId="0" applyNumberFormat="1" applyFont="1" applyFill="1" applyBorder="1" applyAlignment="1" applyProtection="1">
      <alignment horizontal="center"/>
      <protection hidden="1"/>
    </xf>
    <xf numFmtId="168" fontId="13" fillId="3" borderId="8" xfId="0" applyNumberFormat="1" applyFont="1" applyFill="1" applyBorder="1" applyAlignment="1" applyProtection="1">
      <alignment horizontal="center"/>
      <protection hidden="1"/>
    </xf>
    <xf numFmtId="3" fontId="13" fillId="3" borderId="15" xfId="0" applyNumberFormat="1" applyFont="1" applyFill="1" applyBorder="1" applyAlignment="1" applyProtection="1">
      <alignment horizontal="center"/>
      <protection hidden="1"/>
    </xf>
    <xf numFmtId="168" fontId="13" fillId="3" borderId="12" xfId="0" applyNumberFormat="1" applyFont="1" applyFill="1" applyBorder="1" applyAlignment="1" applyProtection="1">
      <alignment horizontal="center"/>
      <protection hidden="1"/>
    </xf>
    <xf numFmtId="166" fontId="13" fillId="3" borderId="0" xfId="1" applyNumberFormat="1" applyFont="1" applyFill="1" applyAlignment="1" applyProtection="1">
      <alignment horizontal="center"/>
    </xf>
    <xf numFmtId="166" fontId="13" fillId="3" borderId="0" xfId="0" applyNumberFormat="1" applyFont="1" applyFill="1"/>
    <xf numFmtId="168" fontId="13" fillId="3" borderId="0" xfId="0" applyNumberFormat="1" applyFont="1" applyFill="1" applyAlignment="1">
      <alignment horizontal="right"/>
    </xf>
    <xf numFmtId="0" fontId="13" fillId="3" borderId="0" xfId="0" applyFont="1" applyFill="1" applyAlignment="1" applyProtection="1">
      <alignment horizontal="right"/>
      <protection hidden="1"/>
    </xf>
    <xf numFmtId="166" fontId="13" fillId="3" borderId="0" xfId="1" applyNumberFormat="1" applyFont="1" applyFill="1" applyAlignment="1" applyProtection="1">
      <alignment horizontal="center"/>
      <protection hidden="1"/>
    </xf>
    <xf numFmtId="167" fontId="13" fillId="3" borderId="0" xfId="0" applyNumberFormat="1" applyFont="1" applyFill="1"/>
    <xf numFmtId="167" fontId="13" fillId="3" borderId="0" xfId="0" applyNumberFormat="1" applyFont="1" applyFill="1" applyAlignment="1">
      <alignment horizontal="right"/>
    </xf>
    <xf numFmtId="0" fontId="3" fillId="0" borderId="0" xfId="0" applyFont="1" applyProtection="1">
      <protection hidden="1"/>
    </xf>
    <xf numFmtId="0" fontId="22" fillId="0" borderId="0" xfId="0" applyFont="1" applyProtection="1">
      <protection hidden="1"/>
    </xf>
    <xf numFmtId="0" fontId="18" fillId="0" borderId="0" xfId="0" applyFont="1" applyProtection="1">
      <protection hidden="1"/>
    </xf>
    <xf numFmtId="0" fontId="20" fillId="4" borderId="2" xfId="0" applyFont="1" applyFill="1" applyBorder="1" applyProtection="1">
      <protection hidden="1"/>
    </xf>
    <xf numFmtId="0" fontId="20" fillId="4" borderId="3" xfId="0" applyFont="1" applyFill="1" applyBorder="1" applyProtection="1">
      <protection hidden="1"/>
    </xf>
    <xf numFmtId="0" fontId="20" fillId="4" borderId="2" xfId="0" applyFont="1" applyFill="1" applyBorder="1" applyAlignment="1" applyProtection="1">
      <alignment horizontal="center" wrapText="1"/>
      <protection hidden="1"/>
    </xf>
    <xf numFmtId="0" fontId="20" fillId="4" borderId="0" xfId="0" applyFont="1" applyFill="1" applyAlignment="1" applyProtection="1">
      <alignment horizontal="center" wrapText="1"/>
      <protection hidden="1"/>
    </xf>
    <xf numFmtId="0" fontId="13" fillId="0" borderId="14" xfId="0" quotePrefix="1" applyFont="1" applyBorder="1" applyAlignment="1" applyProtection="1">
      <alignment horizontal="center"/>
      <protection hidden="1"/>
    </xf>
    <xf numFmtId="0" fontId="13" fillId="0" borderId="7" xfId="0" applyFont="1" applyBorder="1" applyProtection="1">
      <protection hidden="1"/>
    </xf>
    <xf numFmtId="165" fontId="13" fillId="0" borderId="9" xfId="2" applyNumberFormat="1" applyFont="1" applyBorder="1" applyAlignment="1" applyProtection="1">
      <alignment horizontal="right"/>
    </xf>
    <xf numFmtId="165" fontId="13" fillId="0" borderId="8" xfId="2" applyNumberFormat="1" applyFont="1" applyBorder="1" applyAlignment="1" applyProtection="1">
      <alignment horizontal="right"/>
    </xf>
    <xf numFmtId="0" fontId="13" fillId="0" borderId="6" xfId="0" applyFont="1" applyBorder="1" applyAlignment="1" applyProtection="1">
      <alignment horizontal="center"/>
      <protection hidden="1"/>
    </xf>
    <xf numFmtId="165" fontId="13" fillId="0" borderId="10" xfId="2" applyNumberFormat="1" applyFont="1" applyBorder="1" applyAlignment="1" applyProtection="1">
      <alignment horizontal="right"/>
    </xf>
    <xf numFmtId="0" fontId="12" fillId="0" borderId="2" xfId="0" applyFont="1" applyBorder="1" applyProtection="1">
      <protection hidden="1"/>
    </xf>
    <xf numFmtId="0" fontId="12" fillId="0" borderId="3" xfId="0" applyFont="1" applyBorder="1" applyProtection="1">
      <protection hidden="1"/>
    </xf>
    <xf numFmtId="165" fontId="12" fillId="0" borderId="4" xfId="2" applyNumberFormat="1" applyFont="1" applyBorder="1" applyAlignment="1" applyProtection="1">
      <alignment horizontal="right"/>
    </xf>
    <xf numFmtId="165" fontId="12" fillId="0" borderId="13" xfId="2" applyNumberFormat="1" applyFont="1" applyBorder="1" applyAlignment="1" applyProtection="1">
      <alignment horizontal="right"/>
    </xf>
    <xf numFmtId="0" fontId="13" fillId="0" borderId="0" xfId="0" applyFont="1" applyAlignment="1" applyProtection="1">
      <alignment horizontal="left"/>
      <protection hidden="1"/>
    </xf>
    <xf numFmtId="0" fontId="13" fillId="0" borderId="0" xfId="0" applyFont="1" applyAlignment="1" applyProtection="1">
      <alignment horizontal="right"/>
      <protection hidden="1"/>
    </xf>
    <xf numFmtId="165" fontId="0" fillId="0" borderId="0" xfId="0" applyNumberFormat="1" applyProtection="1">
      <protection hidden="1"/>
    </xf>
    <xf numFmtId="0" fontId="20" fillId="4" borderId="4" xfId="0" applyFont="1" applyFill="1" applyBorder="1" applyAlignment="1" applyProtection="1">
      <alignment horizontal="center" wrapText="1"/>
      <protection hidden="1"/>
    </xf>
    <xf numFmtId="0" fontId="20" fillId="4" borderId="13" xfId="0" applyFont="1" applyFill="1" applyBorder="1" applyAlignment="1" applyProtection="1">
      <alignment horizontal="center" wrapText="1"/>
      <protection hidden="1"/>
    </xf>
    <xf numFmtId="0" fontId="13" fillId="0" borderId="14" xfId="0" applyFont="1" applyBorder="1" applyAlignment="1" applyProtection="1">
      <alignment horizontal="center"/>
      <protection hidden="1"/>
    </xf>
    <xf numFmtId="165" fontId="13" fillId="0" borderId="5" xfId="2" applyNumberFormat="1" applyFont="1" applyBorder="1" applyAlignment="1" applyProtection="1">
      <alignment horizontal="right"/>
    </xf>
    <xf numFmtId="166" fontId="13" fillId="0" borderId="9" xfId="1" applyNumberFormat="1" applyFont="1" applyBorder="1" applyAlignment="1" applyProtection="1">
      <alignment horizontal="right"/>
    </xf>
    <xf numFmtId="166" fontId="13" fillId="0" borderId="5" xfId="1" applyNumberFormat="1" applyFont="1" applyBorder="1" applyAlignment="1" applyProtection="1">
      <alignment horizontal="right"/>
    </xf>
    <xf numFmtId="0" fontId="13" fillId="0" borderId="6" xfId="0" applyFont="1" applyBorder="1" applyProtection="1">
      <protection hidden="1"/>
    </xf>
    <xf numFmtId="10" fontId="12" fillId="0" borderId="4" xfId="3" applyNumberFormat="1" applyFont="1" applyBorder="1" applyAlignment="1" applyProtection="1">
      <alignment horizontal="right"/>
    </xf>
    <xf numFmtId="10" fontId="12" fillId="0" borderId="13" xfId="3" applyNumberFormat="1" applyFont="1" applyBorder="1" applyAlignment="1" applyProtection="1">
      <alignment horizontal="right"/>
    </xf>
    <xf numFmtId="0" fontId="13" fillId="0" borderId="14" xfId="0" applyFont="1" applyBorder="1" applyProtection="1">
      <protection hidden="1"/>
    </xf>
    <xf numFmtId="167" fontId="13" fillId="0" borderId="9" xfId="2" applyNumberFormat="1" applyFont="1" applyBorder="1" applyAlignment="1" applyProtection="1">
      <alignment horizontal="right"/>
    </xf>
    <xf numFmtId="167" fontId="13" fillId="0" borderId="5" xfId="2" applyNumberFormat="1" applyFont="1" applyBorder="1" applyAlignment="1" applyProtection="1">
      <alignment horizontal="right"/>
    </xf>
    <xf numFmtId="167" fontId="13" fillId="0" borderId="10" xfId="2" applyNumberFormat="1" applyFont="1" applyBorder="1" applyAlignment="1" applyProtection="1">
      <alignment horizontal="right"/>
    </xf>
    <xf numFmtId="167" fontId="13" fillId="0" borderId="8" xfId="2" applyNumberFormat="1" applyFont="1" applyBorder="1" applyAlignment="1" applyProtection="1">
      <alignment horizontal="right"/>
    </xf>
    <xf numFmtId="167" fontId="12" fillId="0" borderId="4" xfId="2" applyNumberFormat="1" applyFont="1" applyBorder="1" applyAlignment="1" applyProtection="1">
      <alignment horizontal="right"/>
    </xf>
    <xf numFmtId="167" fontId="12" fillId="0" borderId="13" xfId="2" applyNumberFormat="1" applyFont="1" applyBorder="1" applyAlignment="1" applyProtection="1">
      <alignment horizontal="right"/>
    </xf>
    <xf numFmtId="0" fontId="13" fillId="0" borderId="0" xfId="0" applyFont="1" applyAlignment="1" applyProtection="1">
      <alignment horizontal="left" vertical="top"/>
      <protection hidden="1"/>
    </xf>
    <xf numFmtId="167" fontId="13" fillId="0" borderId="0" xfId="0" applyNumberFormat="1" applyFont="1" applyProtection="1">
      <protection hidden="1"/>
    </xf>
    <xf numFmtId="0" fontId="23" fillId="0" borderId="0" xfId="0" applyFont="1" applyProtection="1">
      <protection hidden="1"/>
    </xf>
    <xf numFmtId="165" fontId="13" fillId="5" borderId="10" xfId="0" applyNumberFormat="1" applyFont="1" applyFill="1" applyBorder="1"/>
    <xf numFmtId="165" fontId="17" fillId="5" borderId="4" xfId="2" applyNumberFormat="1" applyFont="1" applyFill="1" applyBorder="1" applyProtection="1">
      <protection hidden="1"/>
    </xf>
    <xf numFmtId="0" fontId="18" fillId="5" borderId="4" xfId="0" applyFont="1" applyFill="1" applyBorder="1" applyProtection="1">
      <protection hidden="1"/>
    </xf>
    <xf numFmtId="167" fontId="17" fillId="5" borderId="16" xfId="1" applyNumberFormat="1" applyFont="1" applyFill="1" applyBorder="1" applyAlignment="1" applyProtection="1">
      <alignment horizontal="center"/>
    </xf>
    <xf numFmtId="0" fontId="19" fillId="5" borderId="15" xfId="0" applyFont="1" applyFill="1" applyBorder="1" applyAlignment="1" applyProtection="1">
      <alignment horizontal="center" wrapText="1"/>
      <protection hidden="1"/>
    </xf>
    <xf numFmtId="0" fontId="19" fillId="5" borderId="12" xfId="0" applyFont="1" applyFill="1" applyBorder="1" applyAlignment="1" applyProtection="1">
      <alignment horizontal="center" wrapText="1"/>
      <protection hidden="1"/>
    </xf>
    <xf numFmtId="166" fontId="24" fillId="5" borderId="9" xfId="0" applyNumberFormat="1" applyFont="1" applyFill="1" applyBorder="1" applyProtection="1">
      <protection hidden="1"/>
    </xf>
    <xf numFmtId="0" fontId="24" fillId="5" borderId="16" xfId="0" applyFont="1" applyFill="1" applyBorder="1" applyProtection="1">
      <protection hidden="1"/>
    </xf>
    <xf numFmtId="0" fontId="25" fillId="2" borderId="0" xfId="0" applyFont="1" applyFill="1" applyAlignment="1" applyProtection="1">
      <alignment horizontal="center" vertical="center"/>
      <protection locked="0"/>
    </xf>
    <xf numFmtId="0" fontId="4" fillId="0" borderId="0" xfId="4" applyFont="1" applyAlignment="1" applyProtection="1">
      <alignment horizontal="left" vertical="center" wrapText="1"/>
      <protection hidden="1"/>
    </xf>
    <xf numFmtId="14" fontId="13" fillId="3" borderId="0" xfId="0" applyNumberFormat="1" applyFont="1" applyFill="1" applyProtection="1">
      <protection hidden="1"/>
    </xf>
    <xf numFmtId="0" fontId="1" fillId="2" borderId="1" xfId="4" applyFont="1" applyFill="1" applyBorder="1" applyAlignment="1" applyProtection="1">
      <alignment horizontal="center"/>
      <protection locked="0"/>
    </xf>
    <xf numFmtId="0" fontId="0" fillId="2" borderId="1" xfId="4" applyFont="1" applyFill="1" applyBorder="1" applyAlignment="1" applyProtection="1">
      <alignment horizontal="center"/>
      <protection locked="0"/>
    </xf>
    <xf numFmtId="0" fontId="4" fillId="0" borderId="0" xfId="4" applyFont="1" applyAlignment="1" applyProtection="1">
      <alignment horizontal="justify" vertical="center" wrapText="1"/>
      <protection hidden="1"/>
    </xf>
    <xf numFmtId="0" fontId="4" fillId="0" borderId="0" xfId="4" applyFont="1" applyAlignment="1" applyProtection="1">
      <alignment horizontal="left" vertical="center" wrapText="1"/>
      <protection hidden="1"/>
    </xf>
    <xf numFmtId="0" fontId="13" fillId="0" borderId="2" xfId="0" applyFont="1" applyBorder="1" applyAlignment="1" applyProtection="1">
      <alignment horizontal="left" vertical="top"/>
      <protection locked="0"/>
    </xf>
    <xf numFmtId="0" fontId="13" fillId="0" borderId="3"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cellXfs>
  <cellStyles count="5">
    <cellStyle name="Comma" xfId="1" builtinId="3"/>
    <cellStyle name="Currency" xfId="2" builtinId="4"/>
    <cellStyle name="Normal" xfId="0" builtinId="0"/>
    <cellStyle name="Normal 7" xfId="4" xr:uid="{6B087299-3B38-4BDD-B323-11C35E50895D}"/>
    <cellStyle name="Percent" xfId="3" builtinId="5"/>
  </cellStyles>
  <dxfs count="3">
    <dxf>
      <font>
        <b/>
        <i val="0"/>
        <color theme="0"/>
      </font>
      <fill>
        <patternFill>
          <bgColor rgb="FFA52040"/>
        </patternFill>
      </fill>
    </dxf>
    <dxf>
      <font>
        <b/>
        <i val="0"/>
        <color theme="0"/>
      </font>
      <fill>
        <patternFill>
          <bgColor rgb="FFA52040"/>
        </patternFill>
      </fill>
    </dxf>
    <dxf>
      <font>
        <b/>
        <i val="0"/>
        <color theme="0"/>
      </font>
      <fill>
        <patternFill>
          <bgColor rgb="FFA5204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388620</xdr:colOff>
      <xdr:row>0</xdr:row>
      <xdr:rowOff>0</xdr:rowOff>
    </xdr:from>
    <xdr:to>
      <xdr:col>10</xdr:col>
      <xdr:colOff>103505</xdr:colOff>
      <xdr:row>4</xdr:row>
      <xdr:rowOff>25770</xdr:rowOff>
    </xdr:to>
    <xdr:pic>
      <xdr:nvPicPr>
        <xdr:cNvPr id="2" name="Picture 1">
          <a:extLst>
            <a:ext uri="{FF2B5EF4-FFF2-40B4-BE49-F238E27FC236}">
              <a16:creationId xmlns:a16="http://schemas.microsoft.com/office/drawing/2014/main" id="{A5451481-5F74-4887-9F4B-87BF09C4D9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74995" y="0"/>
          <a:ext cx="2229485" cy="8734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xdr:rowOff>
    </xdr:from>
    <xdr:to>
      <xdr:col>13</xdr:col>
      <xdr:colOff>0</xdr:colOff>
      <xdr:row>23</xdr:row>
      <xdr:rowOff>152401</xdr:rowOff>
    </xdr:to>
    <xdr:sp macro="" textlink="">
      <xdr:nvSpPr>
        <xdr:cNvPr id="2" name="TextBox 1">
          <a:extLst>
            <a:ext uri="{FF2B5EF4-FFF2-40B4-BE49-F238E27FC236}">
              <a16:creationId xmlns:a16="http://schemas.microsoft.com/office/drawing/2014/main" id="{25E2201D-CAB3-4B2D-95E2-227FAA87539A}"/>
            </a:ext>
          </a:extLst>
        </xdr:cNvPr>
        <xdr:cNvSpPr txBox="1"/>
      </xdr:nvSpPr>
      <xdr:spPr>
        <a:xfrm>
          <a:off x="0" y="762001"/>
          <a:ext cx="7677150" cy="3771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Limitations:</a:t>
          </a:r>
        </a:p>
        <a:p>
          <a:endParaRPr lang="en-US" sz="1100" i="1">
            <a:solidFill>
              <a:sysClr val="windowText" lastClr="000000"/>
            </a:solidFill>
            <a:effectLst/>
            <a:latin typeface="Arial" panose="020B0604020202020204" pitchFamily="34" charset="0"/>
            <a:ea typeface="+mn-ea"/>
            <a:cs typeface="Arial" panose="020B0604020202020204" pitchFamily="34" charset="0"/>
          </a:endParaRPr>
        </a:p>
        <a:p>
          <a:r>
            <a:rPr lang="en-US" sz="1100" i="1">
              <a:solidFill>
                <a:sysClr val="windowText" lastClr="000000"/>
              </a:solidFill>
              <a:effectLst/>
              <a:latin typeface="Arial" panose="020B0604020202020204" pitchFamily="34" charset="0"/>
              <a:ea typeface="+mn-ea"/>
              <a:cs typeface="Arial" panose="020B0604020202020204" pitchFamily="34" charset="0"/>
            </a:rPr>
            <a:t>The Medicaid MLR Tool</a:t>
          </a:r>
          <a:r>
            <a:rPr lang="en-US" sz="1100" i="1" baseline="0">
              <a:solidFill>
                <a:sysClr val="windowText" lastClr="000000"/>
              </a:solidFill>
              <a:effectLst/>
              <a:latin typeface="Arial" panose="020B0604020202020204" pitchFamily="34" charset="0"/>
              <a:ea typeface="+mn-ea"/>
              <a:cs typeface="Arial" panose="020B0604020202020204" pitchFamily="34" charset="0"/>
            </a:rPr>
            <a:t> and accompanying instructions have </a:t>
          </a:r>
          <a:r>
            <a:rPr lang="en-US" sz="1100" i="1" strike="noStrike" baseline="0">
              <a:solidFill>
                <a:sysClr val="windowText" lastClr="000000"/>
              </a:solidFill>
              <a:effectLst/>
              <a:latin typeface="Arial" panose="020B0604020202020204" pitchFamily="34" charset="0"/>
              <a:ea typeface="+mn-ea"/>
              <a:cs typeface="Arial" panose="020B0604020202020204" pitchFamily="34" charset="0"/>
            </a:rPr>
            <a:t>been </a:t>
          </a:r>
          <a:r>
            <a:rPr lang="en-US" sz="1100" i="1">
              <a:solidFill>
                <a:sysClr val="windowText" lastClr="000000"/>
              </a:solidFill>
              <a:effectLst/>
              <a:latin typeface="Arial" panose="020B0604020202020204" pitchFamily="34" charset="0"/>
              <a:ea typeface="+mn-ea"/>
              <a:cs typeface="Arial" panose="020B0604020202020204" pitchFamily="34" charset="0"/>
            </a:rPr>
            <a:t>prepared for the internal use of MDHHS along with the intended PIHP recipients. No portion of this communication may be provided to or relied upon by any other party without Milliman’s prior written consent. Any user of these materials must possess a certain level of expertise in actuarial science and health care modeling that will allow appropriate use of the instructions and corresponding EQI Data Collection Tool. Milliman does not intend to benefit or create a legal duty to any third party recipient of its work. Likewise, third parties are instructed that they are to place no reliance upon this tool prepared for MDHHS by Milliman that would result in the creation of any duty or liability under any theory of law by Milliman or its employees to third parties.</a:t>
          </a:r>
        </a:p>
        <a:p>
          <a:r>
            <a:rPr lang="en-US" sz="1100" i="1">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i="1">
              <a:solidFill>
                <a:sysClr val="windowText" lastClr="000000"/>
              </a:solidFill>
              <a:effectLst/>
              <a:latin typeface="Arial" panose="020B0604020202020204" pitchFamily="34" charset="0"/>
              <a:ea typeface="+mn-ea"/>
              <a:cs typeface="Arial" panose="020B0604020202020204" pitchFamily="34" charset="0"/>
            </a:rPr>
            <a:t>Milliman has developed this tool to collect information that will assist MDHHS in calculation and assessment of the Medicaid MLR. The tool may not be appropriate for any other purpose. We have reviewed the tool, including its inputs, calculations, and outputs for consistency, reasonableness, and appropriateness to the intended purpose and in compliance with generally accepted actuarial practice and relevant actuarial standards of practice (ASOP). The tool relies on data and information to be input by the PIHPs. To the extent that the data and information provided in the tool is not accurate or is not complete, the resulting values may likewise by inaccurate or incomplete.</a:t>
          </a:r>
        </a:p>
        <a:p>
          <a:endParaRPr lang="en-US" sz="1100" i="1">
            <a:solidFill>
              <a:schemeClr val="dk1"/>
            </a:solidFill>
            <a:effectLst/>
            <a:latin typeface="Arial" panose="020B0604020202020204" pitchFamily="34" charset="0"/>
            <a:ea typeface="+mn-ea"/>
            <a:cs typeface="Arial" panose="020B0604020202020204" pitchFamily="34" charset="0"/>
          </a:endParaRPr>
        </a:p>
        <a:p>
          <a:r>
            <a:rPr lang="en-US" sz="1100" b="1" i="1">
              <a:solidFill>
                <a:schemeClr val="dk1"/>
              </a:solidFill>
              <a:effectLst/>
              <a:latin typeface="Arial" panose="020B0604020202020204" pitchFamily="34" charset="0"/>
              <a:ea typeface="+mn-ea"/>
              <a:cs typeface="Arial" panose="020B0604020202020204" pitchFamily="34" charset="0"/>
            </a:rPr>
            <a:t>Qualifications: </a:t>
          </a:r>
          <a:br>
            <a:rPr lang="en-US" sz="1100" b="1" i="1">
              <a:solidFill>
                <a:schemeClr val="dk1"/>
              </a:solidFill>
              <a:effectLst/>
              <a:latin typeface="Arial" panose="020B0604020202020204" pitchFamily="34" charset="0"/>
              <a:ea typeface="+mn-ea"/>
              <a:cs typeface="Arial" panose="020B0604020202020204" pitchFamily="34" charset="0"/>
            </a:rPr>
          </a:br>
          <a:r>
            <a:rPr lang="en-US" sz="1100" i="1">
              <a:solidFill>
                <a:schemeClr val="dk1"/>
              </a:solidFill>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authors/creators of the</a:t>
          </a:r>
          <a:r>
            <a:rPr lang="en-US" sz="1100" i="1" baseline="0">
              <a:solidFill>
                <a:schemeClr val="dk1"/>
              </a:solidFill>
              <a:effectLst/>
              <a:latin typeface="Arial" panose="020B0604020202020204" pitchFamily="34" charset="0"/>
              <a:ea typeface="+mn-ea"/>
              <a:cs typeface="Arial" panose="020B0604020202020204" pitchFamily="34" charset="0"/>
            </a:rPr>
            <a:t> Medicaid MLR Tool and accompanying instructions </a:t>
          </a:r>
          <a:r>
            <a:rPr lang="en-US" sz="1100" i="1">
              <a:solidFill>
                <a:schemeClr val="dk1"/>
              </a:solidFill>
              <a:effectLst/>
              <a:latin typeface="Arial" panose="020B0604020202020204" pitchFamily="34" charset="0"/>
              <a:ea typeface="+mn-ea"/>
              <a:cs typeface="Arial" panose="020B0604020202020204" pitchFamily="34" charset="0"/>
            </a:rPr>
            <a:t>are members of the American Academy of Actuaries, and meet the qualification standards for performing the analyses associated with</a:t>
          </a:r>
          <a:r>
            <a:rPr lang="en-US" sz="1100" i="1" baseline="0">
              <a:solidFill>
                <a:schemeClr val="dk1"/>
              </a:solidFill>
              <a:effectLst/>
              <a:latin typeface="Arial" panose="020B0604020202020204" pitchFamily="34" charset="0"/>
              <a:ea typeface="+mn-ea"/>
              <a:cs typeface="Arial" panose="020B0604020202020204" pitchFamily="34" charset="0"/>
            </a:rPr>
            <a:t> this communication</a:t>
          </a:r>
          <a:r>
            <a:rPr lang="en-US" sz="1100" i="1">
              <a:solidFill>
                <a:schemeClr val="dk1"/>
              </a:solidFill>
              <a:effectLst/>
              <a:latin typeface="Arial" panose="020B0604020202020204" pitchFamily="34" charset="0"/>
              <a:ea typeface="+mn-ea"/>
              <a:cs typeface="Arial" panose="020B0604020202020204" pitchFamily="34" charset="0"/>
            </a:rPr>
            <a:t>.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708CB-5C0A-4DA4-BA59-28940AEFE2B2}">
  <sheetPr>
    <pageSetUpPr fitToPage="1"/>
  </sheetPr>
  <dimension ref="A1:U46"/>
  <sheetViews>
    <sheetView showGridLines="0" tabSelected="1" zoomScaleNormal="100" zoomScaleSheetLayoutView="115" workbookViewId="0"/>
  </sheetViews>
  <sheetFormatPr defaultColWidth="0" defaultRowHeight="12.5" zeroHeight="1" x14ac:dyDescent="0.25"/>
  <cols>
    <col min="1" max="1" width="9.1796875" style="9" customWidth="1"/>
    <col min="2" max="2" width="7.26953125" style="9" customWidth="1"/>
    <col min="3" max="11" width="12.54296875" style="9" customWidth="1"/>
    <col min="12" max="12" width="9.1796875" style="9" customWidth="1"/>
    <col min="13" max="21" width="0" style="9" hidden="1" customWidth="1"/>
    <col min="22" max="16384" width="9.1796875" style="9" hidden="1"/>
  </cols>
  <sheetData>
    <row r="1" spans="1:11" s="4" customFormat="1" ht="18" customHeight="1" x14ac:dyDescent="0.35">
      <c r="A1" s="1" t="s">
        <v>0</v>
      </c>
      <c r="B1" s="2"/>
      <c r="C1" s="3"/>
      <c r="D1" s="3"/>
      <c r="E1" s="3"/>
      <c r="F1" s="3"/>
      <c r="G1" s="3"/>
      <c r="H1" s="3"/>
      <c r="I1" s="3"/>
      <c r="J1" s="3"/>
      <c r="K1" s="3"/>
    </row>
    <row r="2" spans="1:11" s="4" customFormat="1" ht="18" customHeight="1" x14ac:dyDescent="0.35">
      <c r="A2" s="1" t="s">
        <v>1</v>
      </c>
      <c r="B2" s="2"/>
      <c r="C2" s="3"/>
      <c r="D2" s="3"/>
      <c r="E2" s="3"/>
      <c r="F2" s="3"/>
      <c r="G2" s="3"/>
      <c r="H2" s="3"/>
      <c r="I2" s="3"/>
      <c r="J2" s="3"/>
      <c r="K2" s="3"/>
    </row>
    <row r="3" spans="1:11" s="4" customFormat="1" ht="18" customHeight="1" x14ac:dyDescent="0.3">
      <c r="A3" s="5" t="s">
        <v>2</v>
      </c>
      <c r="B3" s="6"/>
      <c r="C3" s="3"/>
      <c r="D3" s="3"/>
      <c r="E3" s="3"/>
      <c r="F3" s="3"/>
      <c r="G3" s="3"/>
      <c r="H3" s="3"/>
      <c r="I3" s="3"/>
      <c r="J3" s="3"/>
      <c r="K3" s="3"/>
    </row>
    <row r="4" spans="1:11" x14ac:dyDescent="0.25">
      <c r="A4" s="7"/>
      <c r="B4" s="7"/>
      <c r="C4" s="7"/>
      <c r="D4" s="7"/>
      <c r="E4" s="7"/>
      <c r="F4" s="7"/>
      <c r="G4" s="7"/>
      <c r="H4" s="7"/>
      <c r="I4" s="7"/>
      <c r="J4" s="7"/>
      <c r="K4" s="8" t="s">
        <v>3</v>
      </c>
    </row>
    <row r="5" spans="1:11" x14ac:dyDescent="0.25">
      <c r="B5" s="10"/>
      <c r="C5" s="10"/>
      <c r="D5" s="10"/>
      <c r="E5" s="10"/>
      <c r="F5" s="10"/>
      <c r="G5" s="10"/>
      <c r="H5" s="10"/>
      <c r="I5" s="10"/>
      <c r="J5" s="10"/>
      <c r="K5" s="10"/>
    </row>
    <row r="6" spans="1:11" x14ac:dyDescent="0.25">
      <c r="B6" s="10"/>
      <c r="C6" s="11" t="s">
        <v>4</v>
      </c>
      <c r="D6" s="12"/>
      <c r="E6" s="12"/>
      <c r="F6" s="12"/>
      <c r="G6" s="12"/>
      <c r="H6" s="12"/>
      <c r="I6" s="12"/>
      <c r="J6" s="12"/>
      <c r="K6" s="10"/>
    </row>
    <row r="7" spans="1:11" x14ac:dyDescent="0.25">
      <c r="B7" s="10"/>
      <c r="C7" s="12"/>
      <c r="D7" s="12"/>
      <c r="E7" s="12"/>
      <c r="F7" s="12"/>
      <c r="G7" s="12"/>
      <c r="H7" s="12"/>
      <c r="I7" s="12"/>
      <c r="J7" s="12"/>
      <c r="K7" s="10"/>
    </row>
    <row r="8" spans="1:11" ht="13.5" thickBot="1" x14ac:dyDescent="0.35">
      <c r="B8" s="10"/>
      <c r="C8" s="5"/>
      <c r="D8" s="160"/>
      <c r="E8" s="159"/>
      <c r="F8" s="159"/>
      <c r="G8" s="159"/>
      <c r="H8" s="159"/>
      <c r="I8" s="159"/>
      <c r="J8" s="5"/>
      <c r="K8" s="10"/>
    </row>
    <row r="9" spans="1:11" x14ac:dyDescent="0.25">
      <c r="B9" s="10"/>
      <c r="C9" s="12"/>
      <c r="D9" s="12"/>
      <c r="E9" s="12"/>
      <c r="F9" s="12"/>
      <c r="G9" s="12"/>
      <c r="H9" s="12"/>
      <c r="I9" s="12"/>
      <c r="J9" s="12"/>
      <c r="K9" s="10"/>
    </row>
    <row r="10" spans="1:11" x14ac:dyDescent="0.25">
      <c r="B10" s="10"/>
      <c r="C10" s="12" t="s">
        <v>5</v>
      </c>
      <c r="D10" s="12"/>
      <c r="E10" s="12"/>
      <c r="F10" s="12"/>
      <c r="G10" s="13"/>
      <c r="H10" s="12"/>
      <c r="I10" s="12"/>
      <c r="J10" s="12"/>
      <c r="K10" s="10"/>
    </row>
    <row r="11" spans="1:11" x14ac:dyDescent="0.25">
      <c r="B11" s="10"/>
      <c r="C11" s="12"/>
      <c r="D11" s="12"/>
      <c r="E11" s="12"/>
      <c r="F11" s="12"/>
      <c r="G11" s="12"/>
      <c r="H11" s="12"/>
      <c r="I11" s="12"/>
      <c r="J11" s="12"/>
      <c r="K11" s="10"/>
    </row>
    <row r="12" spans="1:11" ht="15.5" x14ac:dyDescent="0.35">
      <c r="B12" s="10"/>
      <c r="C12" s="14" t="s">
        <v>0</v>
      </c>
      <c r="D12" s="15"/>
      <c r="E12" s="12"/>
      <c r="F12" s="12"/>
      <c r="G12" s="12"/>
      <c r="H12" s="12"/>
      <c r="I12" s="12"/>
      <c r="J12" s="12"/>
      <c r="K12" s="10"/>
    </row>
    <row r="13" spans="1:11" x14ac:dyDescent="0.25">
      <c r="B13" s="10"/>
      <c r="C13" s="12"/>
      <c r="D13" s="12"/>
      <c r="E13" s="12"/>
      <c r="F13" s="12"/>
      <c r="G13" s="12"/>
      <c r="H13" s="12"/>
      <c r="I13" s="12"/>
      <c r="J13" s="12"/>
      <c r="K13" s="10"/>
    </row>
    <row r="14" spans="1:11" x14ac:dyDescent="0.25">
      <c r="B14" s="10"/>
      <c r="C14" s="11" t="s">
        <v>6</v>
      </c>
      <c r="D14" s="12"/>
      <c r="E14" s="12"/>
      <c r="F14" s="12"/>
      <c r="G14" s="12"/>
      <c r="H14" s="12"/>
      <c r="I14" s="12"/>
      <c r="J14" s="12"/>
      <c r="K14" s="10"/>
    </row>
    <row r="15" spans="1:11" x14ac:dyDescent="0.25">
      <c r="B15" s="10"/>
      <c r="C15" s="12"/>
      <c r="D15" s="12"/>
      <c r="E15" s="12"/>
      <c r="F15" s="12"/>
      <c r="G15" s="12"/>
      <c r="H15" s="12"/>
      <c r="I15" s="12"/>
      <c r="J15" s="12"/>
      <c r="K15" s="10"/>
    </row>
    <row r="16" spans="1:11" ht="13" thickBot="1" x14ac:dyDescent="0.3">
      <c r="B16" s="10"/>
      <c r="C16" s="10"/>
      <c r="D16" s="16" t="s">
        <v>7</v>
      </c>
      <c r="E16" s="17"/>
      <c r="F16" s="17"/>
      <c r="G16" s="18"/>
      <c r="H16" s="18"/>
      <c r="I16" s="18"/>
      <c r="J16" s="10"/>
      <c r="K16" s="10"/>
    </row>
    <row r="17" spans="2:21" x14ac:dyDescent="0.25">
      <c r="B17" s="10"/>
      <c r="C17" s="10"/>
      <c r="D17" s="10"/>
      <c r="E17" s="10"/>
      <c r="F17" s="10"/>
      <c r="G17" s="10"/>
      <c r="H17" s="10"/>
      <c r="I17" s="10"/>
      <c r="J17" s="10"/>
      <c r="K17" s="10"/>
    </row>
    <row r="18" spans="2:21" x14ac:dyDescent="0.25">
      <c r="B18" s="10"/>
      <c r="C18" s="11" t="s">
        <v>8</v>
      </c>
      <c r="D18" s="12"/>
      <c r="E18" s="12"/>
      <c r="F18" s="12"/>
      <c r="G18" s="12"/>
      <c r="H18" s="12"/>
      <c r="I18" s="12"/>
      <c r="J18" s="12"/>
      <c r="K18" s="10"/>
    </row>
    <row r="19" spans="2:21" x14ac:dyDescent="0.25">
      <c r="B19" s="10"/>
      <c r="C19" s="11"/>
      <c r="D19" s="12"/>
      <c r="E19" s="12"/>
      <c r="F19" s="12"/>
      <c r="G19" s="12"/>
      <c r="H19" s="12"/>
      <c r="I19" s="12"/>
      <c r="J19" s="12"/>
      <c r="K19" s="10"/>
    </row>
    <row r="20" spans="2:21" ht="13" thickBot="1" x14ac:dyDescent="0.3">
      <c r="B20" s="10"/>
      <c r="C20" s="10"/>
      <c r="D20" s="19">
        <v>45322</v>
      </c>
      <c r="E20" s="17"/>
      <c r="F20" s="17"/>
      <c r="G20" s="18"/>
      <c r="H20" s="18"/>
      <c r="I20" s="18"/>
      <c r="J20" s="10"/>
      <c r="K20" s="10"/>
    </row>
    <row r="21" spans="2:21" x14ac:dyDescent="0.25">
      <c r="B21" s="10"/>
      <c r="C21" s="10"/>
      <c r="D21" s="10"/>
      <c r="E21" s="10"/>
      <c r="F21" s="10"/>
      <c r="G21" s="10"/>
      <c r="H21" s="10"/>
      <c r="I21" s="10"/>
      <c r="J21" s="10"/>
      <c r="K21" s="10"/>
    </row>
    <row r="22" spans="2:21" x14ac:dyDescent="0.25">
      <c r="B22" s="10"/>
      <c r="C22" s="10"/>
      <c r="D22" s="10"/>
      <c r="E22" s="10"/>
      <c r="F22" s="10"/>
      <c r="G22" s="10"/>
      <c r="H22" s="10"/>
      <c r="I22" s="10"/>
      <c r="J22" s="10"/>
      <c r="K22" s="10"/>
    </row>
    <row r="23" spans="2:21" ht="13" thickBot="1" x14ac:dyDescent="0.3">
      <c r="B23" s="10"/>
      <c r="C23" s="10" t="s">
        <v>9</v>
      </c>
      <c r="D23" s="10"/>
      <c r="E23" s="159"/>
      <c r="F23" s="159"/>
      <c r="G23" s="159"/>
      <c r="H23" s="159"/>
      <c r="I23" s="10"/>
      <c r="J23" s="10"/>
      <c r="K23" s="10"/>
    </row>
    <row r="24" spans="2:21" x14ac:dyDescent="0.25">
      <c r="B24" s="10"/>
      <c r="C24" s="10"/>
      <c r="D24" s="10"/>
      <c r="E24" s="10"/>
      <c r="F24" s="10"/>
      <c r="G24" s="10"/>
      <c r="H24" s="10"/>
      <c r="I24" s="10"/>
      <c r="J24" s="10"/>
      <c r="K24" s="10"/>
    </row>
    <row r="25" spans="2:21" ht="13" thickBot="1" x14ac:dyDescent="0.3">
      <c r="B25" s="10"/>
      <c r="C25" s="10" t="s">
        <v>10</v>
      </c>
      <c r="D25" s="10"/>
      <c r="E25" s="159"/>
      <c r="F25" s="159"/>
      <c r="G25" s="159"/>
      <c r="H25" s="159"/>
      <c r="I25" s="10"/>
      <c r="J25" s="10"/>
      <c r="K25" s="10"/>
    </row>
    <row r="26" spans="2:21" x14ac:dyDescent="0.25">
      <c r="B26" s="10"/>
      <c r="C26" s="10"/>
      <c r="D26" s="10"/>
      <c r="E26" s="10"/>
      <c r="F26" s="10"/>
      <c r="G26" s="10"/>
      <c r="H26" s="10"/>
      <c r="I26" s="10"/>
      <c r="J26" s="10"/>
      <c r="K26" s="10"/>
    </row>
    <row r="27" spans="2:21" ht="13" thickBot="1" x14ac:dyDescent="0.3">
      <c r="B27" s="10"/>
      <c r="C27" s="10" t="s">
        <v>11</v>
      </c>
      <c r="D27" s="10"/>
      <c r="E27" s="159"/>
      <c r="F27" s="159"/>
      <c r="G27" s="159"/>
      <c r="H27" s="159"/>
      <c r="I27" s="10"/>
      <c r="J27" s="10"/>
      <c r="K27" s="10"/>
      <c r="L27" s="20"/>
      <c r="M27" s="20"/>
      <c r="N27" s="20"/>
      <c r="O27" s="20"/>
      <c r="P27" s="20"/>
      <c r="Q27" s="20"/>
      <c r="R27" s="20"/>
      <c r="S27" s="20"/>
      <c r="T27" s="20"/>
      <c r="U27" s="20"/>
    </row>
    <row r="28" spans="2:21" x14ac:dyDescent="0.25">
      <c r="B28" s="10"/>
      <c r="C28" s="10"/>
      <c r="D28" s="10"/>
      <c r="E28" s="10"/>
      <c r="F28" s="10"/>
      <c r="G28" s="10"/>
      <c r="H28" s="10"/>
      <c r="I28" s="10"/>
      <c r="J28" s="10"/>
      <c r="K28" s="10"/>
      <c r="L28" s="20"/>
      <c r="M28" s="20"/>
      <c r="N28" s="20"/>
      <c r="O28" s="20"/>
      <c r="P28" s="20"/>
      <c r="Q28" s="20"/>
      <c r="R28" s="20"/>
      <c r="S28" s="20"/>
      <c r="T28" s="20"/>
      <c r="U28" s="20"/>
    </row>
    <row r="29" spans="2:21" ht="13" thickBot="1" x14ac:dyDescent="0.3">
      <c r="B29" s="10"/>
      <c r="C29" s="10" t="s">
        <v>12</v>
      </c>
      <c r="D29" s="10"/>
      <c r="E29" s="159"/>
      <c r="F29" s="159"/>
      <c r="G29" s="159"/>
      <c r="H29" s="159"/>
      <c r="I29" s="10"/>
      <c r="J29" s="10"/>
      <c r="K29" s="10"/>
      <c r="L29" s="20"/>
      <c r="M29" s="20"/>
      <c r="N29" s="20"/>
      <c r="O29" s="20"/>
      <c r="P29" s="20"/>
      <c r="Q29" s="20"/>
      <c r="R29" s="20"/>
      <c r="S29" s="20"/>
      <c r="T29" s="20"/>
      <c r="U29" s="20"/>
    </row>
    <row r="30" spans="2:21" x14ac:dyDescent="0.25">
      <c r="B30" s="10"/>
      <c r="C30" s="10"/>
      <c r="D30" s="10"/>
      <c r="E30" s="12"/>
      <c r="F30" s="12"/>
      <c r="G30" s="12"/>
      <c r="H30" s="12"/>
      <c r="I30" s="10"/>
      <c r="J30" s="10"/>
      <c r="K30" s="10"/>
      <c r="L30" s="20"/>
      <c r="M30" s="20"/>
      <c r="N30" s="20"/>
      <c r="O30" s="20"/>
      <c r="P30" s="20"/>
      <c r="Q30" s="20"/>
      <c r="R30" s="20"/>
      <c r="S30" s="20"/>
      <c r="T30" s="20"/>
      <c r="U30" s="20"/>
    </row>
    <row r="31" spans="2:21" x14ac:dyDescent="0.25">
      <c r="B31" s="10"/>
      <c r="C31" s="10"/>
      <c r="D31" s="10"/>
      <c r="E31" s="12"/>
      <c r="F31" s="12"/>
      <c r="G31" s="12"/>
      <c r="H31" s="12"/>
      <c r="I31" s="10"/>
      <c r="J31" s="10"/>
      <c r="K31" s="10"/>
      <c r="L31" s="20"/>
      <c r="M31" s="20"/>
      <c r="N31" s="20"/>
      <c r="O31" s="20"/>
      <c r="P31" s="20"/>
      <c r="Q31" s="20"/>
      <c r="R31" s="20"/>
      <c r="S31" s="20"/>
      <c r="T31" s="20"/>
      <c r="U31" s="20"/>
    </row>
    <row r="32" spans="2:21" x14ac:dyDescent="0.25">
      <c r="B32" s="10"/>
      <c r="C32" s="10"/>
      <c r="D32" s="10"/>
      <c r="E32" s="12"/>
      <c r="F32" s="12"/>
      <c r="G32" s="12"/>
      <c r="H32" s="12"/>
      <c r="I32" s="10"/>
      <c r="J32" s="10"/>
      <c r="K32" s="10"/>
      <c r="L32" s="20"/>
      <c r="M32" s="20"/>
      <c r="N32" s="20"/>
      <c r="O32" s="20"/>
      <c r="P32" s="20"/>
      <c r="Q32" s="20"/>
      <c r="R32" s="20"/>
      <c r="S32" s="20"/>
      <c r="T32" s="20"/>
      <c r="U32" s="20"/>
    </row>
    <row r="33" spans="2:11" ht="27" customHeight="1" x14ac:dyDescent="0.25">
      <c r="B33" s="161" t="s">
        <v>141</v>
      </c>
      <c r="C33" s="161"/>
      <c r="D33" s="161"/>
      <c r="E33" s="161"/>
      <c r="F33" s="161"/>
      <c r="G33" s="161"/>
      <c r="H33" s="161"/>
      <c r="I33" s="161"/>
      <c r="J33" s="161"/>
      <c r="K33" s="161"/>
    </row>
    <row r="34" spans="2:11" ht="13" x14ac:dyDescent="0.3">
      <c r="B34" s="5"/>
      <c r="C34" s="10"/>
      <c r="D34" s="10"/>
      <c r="E34" s="10"/>
      <c r="F34" s="10"/>
      <c r="G34" s="10"/>
      <c r="H34" s="10"/>
      <c r="I34" s="10"/>
      <c r="J34" s="10"/>
      <c r="K34" s="10"/>
    </row>
    <row r="35" spans="2:11" ht="30.75" customHeight="1" x14ac:dyDescent="0.25">
      <c r="B35" s="156"/>
      <c r="C35" s="162" t="s">
        <v>142</v>
      </c>
      <c r="D35" s="162"/>
      <c r="E35" s="162"/>
      <c r="F35" s="162"/>
      <c r="G35" s="162"/>
      <c r="H35" s="162"/>
      <c r="I35" s="162"/>
      <c r="J35" s="162"/>
      <c r="K35" s="162"/>
    </row>
    <row r="36" spans="2:11" ht="13" x14ac:dyDescent="0.25">
      <c r="C36" s="157"/>
      <c r="D36" s="157"/>
      <c r="E36" s="157"/>
      <c r="F36" s="157"/>
      <c r="G36" s="157"/>
      <c r="H36" s="157"/>
      <c r="I36" s="157"/>
      <c r="J36" s="157"/>
      <c r="K36" s="157"/>
    </row>
    <row r="37" spans="2:11" ht="25.5" customHeight="1" x14ac:dyDescent="0.25">
      <c r="B37" s="162" t="s">
        <v>143</v>
      </c>
      <c r="C37" s="162"/>
      <c r="D37" s="162"/>
      <c r="E37" s="162"/>
      <c r="F37" s="162"/>
      <c r="G37" s="162"/>
      <c r="H37" s="162"/>
      <c r="I37" s="162"/>
      <c r="J37" s="162"/>
      <c r="K37" s="162"/>
    </row>
    <row r="38" spans="2:11" ht="13" x14ac:dyDescent="0.3">
      <c r="B38" s="5"/>
      <c r="C38" s="10"/>
      <c r="D38" s="10"/>
      <c r="E38" s="10"/>
      <c r="F38" s="10"/>
      <c r="G38" s="10"/>
      <c r="H38" s="10"/>
      <c r="I38" s="10"/>
      <c r="J38" s="10"/>
      <c r="K38" s="10"/>
    </row>
    <row r="39" spans="2:11" ht="13" thickBot="1" x14ac:dyDescent="0.3">
      <c r="B39" s="10"/>
      <c r="C39" s="21" t="s">
        <v>13</v>
      </c>
      <c r="D39" s="10"/>
      <c r="E39" s="159"/>
      <c r="F39" s="159"/>
      <c r="G39" s="159"/>
      <c r="H39" s="159"/>
      <c r="I39" s="10"/>
      <c r="J39" s="10"/>
      <c r="K39" s="10"/>
    </row>
    <row r="40" spans="2:11" x14ac:dyDescent="0.25">
      <c r="B40" s="10"/>
      <c r="C40" s="21"/>
      <c r="D40" s="10"/>
      <c r="E40" s="10"/>
      <c r="F40" s="10"/>
      <c r="G40" s="10"/>
      <c r="H40" s="10"/>
      <c r="I40" s="10"/>
      <c r="J40" s="10"/>
      <c r="K40" s="10"/>
    </row>
    <row r="41" spans="2:11" ht="13" thickBot="1" x14ac:dyDescent="0.3">
      <c r="B41" s="10"/>
      <c r="C41" s="21" t="s">
        <v>10</v>
      </c>
      <c r="D41" s="10"/>
      <c r="E41" s="159"/>
      <c r="F41" s="159"/>
      <c r="G41" s="159"/>
      <c r="H41" s="159"/>
      <c r="I41" s="10"/>
      <c r="J41" s="10"/>
      <c r="K41" s="10"/>
    </row>
    <row r="42" spans="2:11" x14ac:dyDescent="0.25">
      <c r="B42" s="10"/>
      <c r="C42" s="21"/>
      <c r="D42" s="10"/>
      <c r="E42" s="10"/>
      <c r="F42" s="10"/>
      <c r="G42" s="10"/>
      <c r="H42" s="10"/>
      <c r="I42" s="10"/>
      <c r="J42" s="10"/>
      <c r="K42" s="10"/>
    </row>
    <row r="43" spans="2:11" ht="13" thickBot="1" x14ac:dyDescent="0.3">
      <c r="B43" s="10"/>
      <c r="C43" s="10" t="s">
        <v>14</v>
      </c>
      <c r="D43" s="10"/>
      <c r="E43" s="159"/>
      <c r="F43" s="159"/>
      <c r="G43" s="159"/>
      <c r="H43" s="159"/>
      <c r="I43" s="10"/>
      <c r="J43" s="10"/>
      <c r="K43" s="10"/>
    </row>
    <row r="44" spans="2:11" x14ac:dyDescent="0.25">
      <c r="B44" s="10"/>
      <c r="C44" s="10"/>
      <c r="D44" s="10"/>
      <c r="E44" s="10"/>
      <c r="F44" s="10"/>
      <c r="G44" s="10"/>
      <c r="H44" s="10"/>
      <c r="I44" s="10"/>
      <c r="J44" s="10"/>
      <c r="K44" s="10"/>
    </row>
    <row r="45" spans="2:11" ht="13" thickBot="1" x14ac:dyDescent="0.3">
      <c r="B45" s="10"/>
      <c r="C45" s="10" t="s">
        <v>15</v>
      </c>
      <c r="D45" s="10"/>
      <c r="E45" s="159"/>
      <c r="F45" s="159"/>
      <c r="G45" s="159"/>
      <c r="H45" s="159"/>
      <c r="I45" s="10"/>
      <c r="J45" s="10"/>
      <c r="K45" s="10"/>
    </row>
    <row r="46" spans="2:11" x14ac:dyDescent="0.25"/>
  </sheetData>
  <sheetProtection algorithmName="SHA-512" hashValue="gxE4ZbWFAW0GXTTnzUtS1yKnUkw4UOoMr3Y/97ysgzFY4KeJlBqj1BG+cV8Fnf64wjc7wsvIaPfhaUDztotbKw==" saltValue="JkgjPOmGY2WjncRyuNFEmA==" spinCount="100000" sheet="1" objects="1" scenarios="1"/>
  <mergeCells count="12">
    <mergeCell ref="E45:H45"/>
    <mergeCell ref="D8:I8"/>
    <mergeCell ref="E23:H23"/>
    <mergeCell ref="E25:H25"/>
    <mergeCell ref="E27:H27"/>
    <mergeCell ref="E29:H29"/>
    <mergeCell ref="B33:K33"/>
    <mergeCell ref="C35:K35"/>
    <mergeCell ref="B37:K37"/>
    <mergeCell ref="E39:H39"/>
    <mergeCell ref="E41:H41"/>
    <mergeCell ref="E43:H43"/>
  </mergeCells>
  <conditionalFormatting sqref="E23 E43 E45">
    <cfRule type="expression" dxfId="2" priority="3">
      <formula>#REF!&lt;&gt;""</formula>
    </cfRule>
  </conditionalFormatting>
  <conditionalFormatting sqref="E39">
    <cfRule type="expression" dxfId="1" priority="1">
      <formula>#REF!&lt;&gt;""</formula>
    </cfRule>
  </conditionalFormatting>
  <conditionalFormatting sqref="E41">
    <cfRule type="expression" dxfId="0" priority="2">
      <formula>#REF!&lt;&gt;""</formula>
    </cfRule>
  </conditionalFormatting>
  <dataValidations count="1">
    <dataValidation type="list" allowBlank="1" showInputMessage="1" showErrorMessage="1" sqref="B35" xr:uid="{AC69A047-DA2D-4512-B9EC-30D185173B35}">
      <formula1>"Yes,No"</formula1>
    </dataValidation>
  </dataValidations>
  <printOptions horizontalCentered="1"/>
  <pageMargins left="0.25" right="0.25" top="0.6" bottom="0.6" header="0.25" footer="0.25"/>
  <pageSetup scale="80" orientation="portrait" r:id="rId1"/>
  <headerFooter>
    <oddHeader>&amp;CDRAFT</oddHeader>
    <oddFooter>&amp;L&amp;A&amp;C&amp;"Arial,Bold"Milliman&amp;"Arial,Regular", Inc.&amp;RPage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73061-AC27-4853-82F8-7EB03592CB14}">
  <sheetPr codeName="Sheet3">
    <pageSetUpPr fitToPage="1"/>
  </sheetPr>
  <dimension ref="A1:I88"/>
  <sheetViews>
    <sheetView zoomScaleNormal="100" workbookViewId="0"/>
  </sheetViews>
  <sheetFormatPr defaultColWidth="0" defaultRowHeight="12.5" zeroHeight="1" x14ac:dyDescent="0.25"/>
  <cols>
    <col min="1" max="2" width="4.453125" style="23" customWidth="1"/>
    <col min="3" max="3" width="8.26953125" style="24" customWidth="1"/>
    <col min="4" max="4" width="45.26953125" style="24" customWidth="1"/>
    <col min="5" max="5" width="45.26953125" style="23" customWidth="1"/>
    <col min="6" max="7" width="22.81640625" style="23" customWidth="1"/>
    <col min="8" max="8" width="28.453125" style="23" customWidth="1"/>
    <col min="9" max="9" width="4.453125" style="23" customWidth="1"/>
    <col min="10" max="16384" width="9.1796875" style="23" hidden="1"/>
  </cols>
  <sheetData>
    <row r="1" spans="1:9" ht="13" x14ac:dyDescent="0.3">
      <c r="A1" s="22" t="str">
        <f>Attestation!A1</f>
        <v>State of Michigan, Department of Health and Human Services</v>
      </c>
    </row>
    <row r="2" spans="1:9" ht="13" x14ac:dyDescent="0.3">
      <c r="A2" s="22" t="str">
        <f>Attestation!A2</f>
        <v>MLR Report for State Fiscal Year 2023</v>
      </c>
    </row>
    <row r="3" spans="1:9" ht="13" x14ac:dyDescent="0.3">
      <c r="A3" s="22" t="str">
        <f xml:space="preserve"> "Medicaid MLR Detailed Calculation for " &amp; Attestation!D8</f>
        <v xml:space="preserve">Medicaid MLR Detailed Calculation for </v>
      </c>
    </row>
    <row r="4" spans="1:9" x14ac:dyDescent="0.25">
      <c r="A4" s="25" t="s">
        <v>16</v>
      </c>
      <c r="B4" s="26"/>
      <c r="C4" s="26"/>
      <c r="D4" s="158" t="str">
        <f>Attestation!D16</f>
        <v>October 1, 2022 - September 30, 2023</v>
      </c>
    </row>
    <row r="5" spans="1:9" x14ac:dyDescent="0.25">
      <c r="A5" s="25" t="s">
        <v>17</v>
      </c>
      <c r="B5" s="26"/>
      <c r="C5" s="26"/>
      <c r="D5" s="27">
        <f>Attestation!D20</f>
        <v>45322</v>
      </c>
    </row>
    <row r="6" spans="1:9" x14ac:dyDescent="0.25"/>
    <row r="7" spans="1:9" ht="28.5" customHeight="1" x14ac:dyDescent="0.3">
      <c r="B7" s="28" t="s">
        <v>18</v>
      </c>
      <c r="C7" s="29"/>
      <c r="D7" s="29"/>
      <c r="E7" s="30"/>
      <c r="F7" s="31" t="s">
        <v>19</v>
      </c>
      <c r="G7" s="31" t="s">
        <v>20</v>
      </c>
      <c r="H7" s="32" t="s">
        <v>21</v>
      </c>
    </row>
    <row r="8" spans="1:9" ht="13" x14ac:dyDescent="0.3">
      <c r="A8" s="33"/>
      <c r="B8" s="34" t="s">
        <v>22</v>
      </c>
      <c r="C8" s="35" t="str">
        <f>"Claims Paid through " &amp; TEXT($D$5,"mmmm dd, yyyy")&amp;", excluding items 1.2-1.10"</f>
        <v>Claims Paid through January 31, 2024, excluding items 1.2-1.10</v>
      </c>
      <c r="D8" s="36"/>
      <c r="E8" s="37"/>
      <c r="F8" s="38">
        <v>0</v>
      </c>
      <c r="G8" s="38">
        <v>0</v>
      </c>
      <c r="H8" s="39"/>
      <c r="I8" s="40"/>
    </row>
    <row r="9" spans="1:9" ht="13" x14ac:dyDescent="0.3">
      <c r="A9" s="33"/>
      <c r="B9" s="34" t="s">
        <v>23</v>
      </c>
      <c r="C9" s="35" t="s">
        <v>24</v>
      </c>
      <c r="D9" s="35"/>
      <c r="E9" s="41"/>
      <c r="F9" s="38">
        <v>0</v>
      </c>
      <c r="G9" s="38">
        <v>0</v>
      </c>
      <c r="H9" s="42"/>
      <c r="I9" s="40"/>
    </row>
    <row r="10" spans="1:9" ht="13" x14ac:dyDescent="0.3">
      <c r="A10" s="33"/>
      <c r="B10" s="34" t="s">
        <v>25</v>
      </c>
      <c r="C10" s="35" t="s">
        <v>26</v>
      </c>
      <c r="D10" s="35"/>
      <c r="E10" s="41"/>
      <c r="F10" s="38">
        <v>0</v>
      </c>
      <c r="G10" s="38">
        <v>0</v>
      </c>
      <c r="H10" s="42"/>
      <c r="I10" s="40"/>
    </row>
    <row r="11" spans="1:9" ht="13" x14ac:dyDescent="0.3">
      <c r="A11" s="33"/>
      <c r="B11" s="34" t="s">
        <v>27</v>
      </c>
      <c r="C11" s="35" t="s">
        <v>28</v>
      </c>
      <c r="D11" s="35"/>
      <c r="E11" s="41"/>
      <c r="F11" s="38">
        <v>0</v>
      </c>
      <c r="G11" s="38">
        <v>0</v>
      </c>
      <c r="H11" s="42"/>
      <c r="I11" s="40"/>
    </row>
    <row r="12" spans="1:9" ht="13" x14ac:dyDescent="0.3">
      <c r="A12" s="33"/>
      <c r="B12" s="34" t="s">
        <v>29</v>
      </c>
      <c r="C12" s="35" t="s">
        <v>30</v>
      </c>
      <c r="D12" s="35"/>
      <c r="E12" s="41"/>
      <c r="F12" s="38">
        <v>0</v>
      </c>
      <c r="G12" s="38">
        <v>0</v>
      </c>
      <c r="H12" s="42"/>
      <c r="I12" s="40"/>
    </row>
    <row r="13" spans="1:9" ht="13" x14ac:dyDescent="0.3">
      <c r="A13" s="33"/>
      <c r="B13" s="34" t="s">
        <v>31</v>
      </c>
      <c r="C13" s="26" t="s">
        <v>32</v>
      </c>
      <c r="D13" s="26"/>
      <c r="E13" s="43"/>
      <c r="F13" s="38">
        <v>0</v>
      </c>
      <c r="G13" s="38">
        <v>0</v>
      </c>
      <c r="H13" s="42"/>
      <c r="I13" s="40"/>
    </row>
    <row r="14" spans="1:9" ht="13" x14ac:dyDescent="0.3">
      <c r="A14" s="33"/>
      <c r="B14" s="34" t="s">
        <v>33</v>
      </c>
      <c r="C14" s="44" t="s">
        <v>34</v>
      </c>
      <c r="D14" s="44"/>
      <c r="E14" s="45"/>
      <c r="F14" s="38">
        <v>0</v>
      </c>
      <c r="G14" s="38">
        <v>0</v>
      </c>
      <c r="H14" s="42"/>
      <c r="I14" s="40"/>
    </row>
    <row r="15" spans="1:9" ht="13" x14ac:dyDescent="0.3">
      <c r="A15" s="33"/>
      <c r="B15" s="46" t="s">
        <v>35</v>
      </c>
      <c r="C15" s="47" t="s">
        <v>36</v>
      </c>
      <c r="D15" s="47"/>
      <c r="E15" s="48"/>
      <c r="F15" s="49">
        <v>0</v>
      </c>
      <c r="G15" s="49">
        <v>0</v>
      </c>
      <c r="H15" s="50"/>
      <c r="I15" s="40"/>
    </row>
    <row r="16" spans="1:9" ht="12.75" customHeight="1" x14ac:dyDescent="0.25">
      <c r="B16" s="51" t="s">
        <v>37</v>
      </c>
      <c r="C16" s="36" t="s">
        <v>38</v>
      </c>
      <c r="D16" s="36"/>
      <c r="E16" s="36"/>
      <c r="F16" s="52"/>
      <c r="G16" s="52"/>
      <c r="H16" s="39"/>
    </row>
    <row r="17" spans="2:8" x14ac:dyDescent="0.25">
      <c r="B17" s="53"/>
      <c r="C17" s="35" t="s">
        <v>39</v>
      </c>
      <c r="D17" s="26" t="s">
        <v>40</v>
      </c>
      <c r="E17" s="26"/>
      <c r="F17" s="54">
        <v>0</v>
      </c>
      <c r="G17" s="54">
        <v>0</v>
      </c>
      <c r="H17" s="42"/>
    </row>
    <row r="18" spans="2:8" x14ac:dyDescent="0.25">
      <c r="B18" s="53"/>
      <c r="C18" s="35" t="s">
        <v>41</v>
      </c>
      <c r="D18" s="26" t="s">
        <v>42</v>
      </c>
      <c r="E18" s="26"/>
      <c r="F18" s="54">
        <v>0</v>
      </c>
      <c r="G18" s="54">
        <v>0</v>
      </c>
      <c r="H18" s="42"/>
    </row>
    <row r="19" spans="2:8" x14ac:dyDescent="0.25">
      <c r="B19" s="53"/>
      <c r="C19" s="35" t="s">
        <v>43</v>
      </c>
      <c r="D19" s="26" t="s">
        <v>44</v>
      </c>
      <c r="E19" s="55"/>
      <c r="F19" s="148">
        <f>IF(F17&lt;F18,F17,F18)</f>
        <v>0</v>
      </c>
      <c r="G19" s="148">
        <f>IF(G17&lt;G18,G17,G18)</f>
        <v>0</v>
      </c>
      <c r="H19" s="42"/>
    </row>
    <row r="20" spans="2:8" x14ac:dyDescent="0.25">
      <c r="B20" s="56" t="s">
        <v>45</v>
      </c>
      <c r="C20" s="57" t="s">
        <v>46</v>
      </c>
      <c r="D20" s="47"/>
      <c r="E20" s="58"/>
      <c r="F20" s="59">
        <v>0</v>
      </c>
      <c r="G20" s="59">
        <v>0</v>
      </c>
      <c r="H20" s="50"/>
    </row>
    <row r="21" spans="2:8" x14ac:dyDescent="0.25">
      <c r="B21" s="60" t="s">
        <v>47</v>
      </c>
      <c r="C21" s="61"/>
      <c r="D21" s="61"/>
      <c r="E21" s="62"/>
      <c r="F21" s="149">
        <f>SUM(F8,F10:F14,F19)</f>
        <v>0</v>
      </c>
      <c r="G21" s="149">
        <f>SUM(G8,G10:G14,G19)</f>
        <v>0</v>
      </c>
      <c r="H21" s="150"/>
    </row>
    <row r="22" spans="2:8" x14ac:dyDescent="0.25"/>
    <row r="23" spans="2:8" ht="26" x14ac:dyDescent="0.3">
      <c r="B23" s="28" t="s">
        <v>48</v>
      </c>
      <c r="C23" s="29"/>
      <c r="D23" s="29"/>
      <c r="E23" s="30"/>
      <c r="F23" s="31" t="str">
        <f>$F$7</f>
        <v>Specialty Services and Supports Waiver</v>
      </c>
      <c r="G23" s="31" t="str">
        <f>$G$7</f>
        <v>Healthy Michigan Plan</v>
      </c>
      <c r="H23" s="32" t="s">
        <v>21</v>
      </c>
    </row>
    <row r="24" spans="2:8" x14ac:dyDescent="0.25">
      <c r="B24" s="51" t="s">
        <v>49</v>
      </c>
      <c r="C24" s="36" t="s">
        <v>50</v>
      </c>
      <c r="D24" s="36"/>
      <c r="E24" s="63"/>
      <c r="F24" s="64"/>
      <c r="G24" s="64"/>
      <c r="H24" s="52"/>
    </row>
    <row r="25" spans="2:8" x14ac:dyDescent="0.25">
      <c r="B25" s="53"/>
      <c r="C25" s="35" t="s">
        <v>39</v>
      </c>
      <c r="D25" s="26" t="s">
        <v>51</v>
      </c>
      <c r="E25" s="26"/>
      <c r="F25" s="65">
        <v>0</v>
      </c>
      <c r="G25" s="65">
        <v>0</v>
      </c>
      <c r="H25" s="42"/>
    </row>
    <row r="26" spans="2:8" x14ac:dyDescent="0.25">
      <c r="B26" s="53"/>
      <c r="C26" s="35" t="s">
        <v>41</v>
      </c>
      <c r="D26" s="26" t="s">
        <v>52</v>
      </c>
      <c r="E26" s="26"/>
      <c r="F26" s="65">
        <v>0</v>
      </c>
      <c r="G26" s="65">
        <v>0</v>
      </c>
      <c r="H26" s="42"/>
    </row>
    <row r="27" spans="2:8" x14ac:dyDescent="0.25">
      <c r="B27" s="53"/>
      <c r="C27" s="35" t="s">
        <v>43</v>
      </c>
      <c r="D27" s="26" t="s">
        <v>53</v>
      </c>
      <c r="E27" s="26"/>
      <c r="F27" s="65">
        <v>0</v>
      </c>
      <c r="G27" s="65">
        <v>0</v>
      </c>
      <c r="H27" s="42"/>
    </row>
    <row r="28" spans="2:8" x14ac:dyDescent="0.25">
      <c r="B28" s="53"/>
      <c r="C28" s="35" t="s">
        <v>54</v>
      </c>
      <c r="D28" s="26" t="s">
        <v>55</v>
      </c>
      <c r="E28" s="26"/>
      <c r="F28" s="65">
        <v>0</v>
      </c>
      <c r="G28" s="65">
        <v>0</v>
      </c>
      <c r="H28" s="42"/>
    </row>
    <row r="29" spans="2:8" x14ac:dyDescent="0.25">
      <c r="B29" s="53"/>
      <c r="C29" s="35" t="s">
        <v>56</v>
      </c>
      <c r="D29" s="26" t="s">
        <v>57</v>
      </c>
      <c r="E29" s="26"/>
      <c r="F29" s="65">
        <v>0</v>
      </c>
      <c r="G29" s="65">
        <v>0</v>
      </c>
      <c r="H29" s="42"/>
    </row>
    <row r="30" spans="2:8" x14ac:dyDescent="0.25">
      <c r="B30" s="60" t="s">
        <v>58</v>
      </c>
      <c r="C30" s="61"/>
      <c r="D30" s="61"/>
      <c r="E30" s="66"/>
      <c r="F30" s="149">
        <f>SUM(F25:F29)</f>
        <v>0</v>
      </c>
      <c r="G30" s="149">
        <f>SUM(G25:G29)</f>
        <v>0</v>
      </c>
      <c r="H30" s="150"/>
    </row>
    <row r="31" spans="2:8" x14ac:dyDescent="0.25">
      <c r="B31" s="51" t="s">
        <v>59</v>
      </c>
      <c r="C31" s="36" t="s">
        <v>60</v>
      </c>
      <c r="D31" s="36"/>
      <c r="E31" s="63"/>
      <c r="F31" s="64"/>
      <c r="G31" s="64"/>
      <c r="H31" s="52"/>
    </row>
    <row r="32" spans="2:8" x14ac:dyDescent="0.25">
      <c r="B32" s="53"/>
      <c r="C32" s="35" t="s">
        <v>39</v>
      </c>
      <c r="D32" s="26" t="s">
        <v>61</v>
      </c>
      <c r="E32" s="26"/>
      <c r="F32" s="65">
        <v>0</v>
      </c>
      <c r="G32" s="65">
        <v>0</v>
      </c>
      <c r="H32" s="42"/>
    </row>
    <row r="33" spans="2:9" x14ac:dyDescent="0.25">
      <c r="B33" s="53"/>
      <c r="C33" s="35" t="s">
        <v>41</v>
      </c>
      <c r="D33" s="26" t="s">
        <v>62</v>
      </c>
      <c r="E33" s="26"/>
      <c r="F33" s="65">
        <v>0</v>
      </c>
      <c r="G33" s="65">
        <v>0</v>
      </c>
      <c r="H33" s="42"/>
    </row>
    <row r="34" spans="2:9" x14ac:dyDescent="0.25">
      <c r="B34" s="53"/>
      <c r="C34" s="35" t="s">
        <v>43</v>
      </c>
      <c r="D34" s="26" t="s">
        <v>63</v>
      </c>
      <c r="E34" s="26"/>
      <c r="F34" s="65">
        <v>0</v>
      </c>
      <c r="G34" s="65">
        <v>0</v>
      </c>
      <c r="H34" s="42"/>
    </row>
    <row r="35" spans="2:9" x14ac:dyDescent="0.25">
      <c r="B35" s="53"/>
      <c r="C35" s="35" t="s">
        <v>54</v>
      </c>
      <c r="D35" s="26" t="s">
        <v>64</v>
      </c>
      <c r="E35" s="26"/>
      <c r="F35" s="65">
        <v>0</v>
      </c>
      <c r="G35" s="65">
        <v>0</v>
      </c>
      <c r="H35" s="42"/>
    </row>
    <row r="36" spans="2:9" x14ac:dyDescent="0.25">
      <c r="B36" s="53"/>
      <c r="C36" s="35" t="s">
        <v>56</v>
      </c>
      <c r="D36" s="26" t="s">
        <v>65</v>
      </c>
      <c r="E36" s="26"/>
      <c r="F36" s="65">
        <v>0</v>
      </c>
      <c r="G36" s="65">
        <v>0</v>
      </c>
      <c r="H36" s="42"/>
    </row>
    <row r="37" spans="2:9" x14ac:dyDescent="0.25">
      <c r="B37" s="53"/>
      <c r="C37" s="35" t="s">
        <v>66</v>
      </c>
      <c r="D37" s="26" t="s">
        <v>67</v>
      </c>
      <c r="E37" s="26"/>
      <c r="F37" s="65">
        <v>0</v>
      </c>
      <c r="G37" s="65">
        <v>0</v>
      </c>
      <c r="H37" s="42"/>
    </row>
    <row r="38" spans="2:9" x14ac:dyDescent="0.25">
      <c r="B38" s="67"/>
      <c r="C38" s="68" t="s">
        <v>68</v>
      </c>
      <c r="D38" s="44" t="s">
        <v>69</v>
      </c>
      <c r="E38" s="44"/>
      <c r="F38" s="69">
        <v>0</v>
      </c>
      <c r="G38" s="69">
        <v>0</v>
      </c>
      <c r="H38" s="70"/>
    </row>
    <row r="39" spans="2:9" x14ac:dyDescent="0.25">
      <c r="B39" s="60" t="s">
        <v>70</v>
      </c>
      <c r="C39" s="61"/>
      <c r="D39" s="61"/>
      <c r="E39" s="66"/>
      <c r="F39" s="149">
        <f>SUM(F32:F38)</f>
        <v>0</v>
      </c>
      <c r="G39" s="149">
        <f>SUM(G32:G38)</f>
        <v>0</v>
      </c>
      <c r="H39" s="150"/>
    </row>
    <row r="40" spans="2:9" x14ac:dyDescent="0.25">
      <c r="B40" s="60" t="s">
        <v>71</v>
      </c>
      <c r="C40" s="61"/>
      <c r="D40" s="61"/>
      <c r="E40" s="66"/>
      <c r="F40" s="149">
        <f>SUM(F30,F39)</f>
        <v>0</v>
      </c>
      <c r="G40" s="149">
        <f>SUM(G30,G39)</f>
        <v>0</v>
      </c>
      <c r="H40" s="150"/>
    </row>
    <row r="41" spans="2:9" x14ac:dyDescent="0.25"/>
    <row r="42" spans="2:9" ht="26" x14ac:dyDescent="0.3">
      <c r="B42" s="28" t="s">
        <v>72</v>
      </c>
      <c r="C42" s="29"/>
      <c r="D42" s="29"/>
      <c r="E42" s="30"/>
      <c r="F42" s="31" t="str">
        <f>$F$7</f>
        <v>Specialty Services and Supports Waiver</v>
      </c>
      <c r="G42" s="31" t="str">
        <f>$G$7</f>
        <v>Healthy Michigan Plan</v>
      </c>
      <c r="H42" s="32" t="s">
        <v>21</v>
      </c>
    </row>
    <row r="43" spans="2:9" x14ac:dyDescent="0.25">
      <c r="B43" s="51" t="s">
        <v>73</v>
      </c>
      <c r="C43" s="36" t="s">
        <v>74</v>
      </c>
      <c r="D43" s="36"/>
      <c r="E43" s="63"/>
      <c r="F43" s="71">
        <v>0</v>
      </c>
      <c r="G43" s="71">
        <v>0</v>
      </c>
      <c r="H43" s="39"/>
      <c r="I43" s="72"/>
    </row>
    <row r="44" spans="2:9" x14ac:dyDescent="0.25">
      <c r="B44" s="34" t="s">
        <v>75</v>
      </c>
      <c r="C44" s="35" t="str">
        <f>"PIHP Withhold Earned Back – Related to " &amp; D4</f>
        <v>PIHP Withhold Earned Back – Related to October 1, 2022 - September 30, 2023</v>
      </c>
      <c r="D44" s="35"/>
      <c r="E44" s="73"/>
      <c r="F44" s="65">
        <v>0</v>
      </c>
      <c r="G44" s="65">
        <v>0</v>
      </c>
      <c r="H44" s="42"/>
    </row>
    <row r="45" spans="2:9" x14ac:dyDescent="0.25">
      <c r="B45" s="34" t="s">
        <v>76</v>
      </c>
      <c r="C45" s="26" t="str">
        <f>"PIHP Bonus Payments Funded from Quality Withhold Arrangement – Related to " &amp; D4</f>
        <v>PIHP Bonus Payments Funded from Quality Withhold Arrangement – Related to October 1, 2022 - September 30, 2023</v>
      </c>
      <c r="D45" s="26"/>
      <c r="E45" s="26"/>
      <c r="F45" s="65">
        <v>0</v>
      </c>
      <c r="G45" s="65">
        <v>0</v>
      </c>
      <c r="H45" s="42"/>
    </row>
    <row r="46" spans="2:9" x14ac:dyDescent="0.25">
      <c r="B46" s="34" t="s">
        <v>77</v>
      </c>
      <c r="C46" s="26" t="s">
        <v>78</v>
      </c>
      <c r="D46" s="26"/>
      <c r="E46" s="26"/>
      <c r="F46" s="65">
        <v>0</v>
      </c>
      <c r="G46" s="65">
        <v>0</v>
      </c>
      <c r="H46" s="42"/>
    </row>
    <row r="47" spans="2:9" x14ac:dyDescent="0.25">
      <c r="B47" s="74" t="s">
        <v>79</v>
      </c>
      <c r="C47" s="35" t="s">
        <v>80</v>
      </c>
      <c r="D47" s="35"/>
      <c r="E47" s="73"/>
      <c r="F47" s="65">
        <v>0</v>
      </c>
      <c r="G47" s="65">
        <v>0</v>
      </c>
      <c r="H47" s="42"/>
    </row>
    <row r="48" spans="2:9" x14ac:dyDescent="0.25">
      <c r="B48" s="74" t="s">
        <v>81</v>
      </c>
      <c r="C48" s="35" t="s">
        <v>82</v>
      </c>
      <c r="D48" s="35"/>
      <c r="E48" s="73"/>
      <c r="F48" s="65">
        <v>0</v>
      </c>
      <c r="G48" s="65">
        <v>0</v>
      </c>
      <c r="H48" s="42"/>
    </row>
    <row r="49" spans="1:8" x14ac:dyDescent="0.25">
      <c r="B49" s="34" t="s">
        <v>83</v>
      </c>
      <c r="C49" s="75" t="s">
        <v>84</v>
      </c>
      <c r="D49" s="75"/>
      <c r="E49" s="73"/>
      <c r="F49" s="65">
        <v>0</v>
      </c>
      <c r="G49" s="65">
        <v>0</v>
      </c>
      <c r="H49" s="42"/>
    </row>
    <row r="50" spans="1:8" x14ac:dyDescent="0.25">
      <c r="B50" s="46" t="s">
        <v>85</v>
      </c>
      <c r="C50" s="47" t="s">
        <v>86</v>
      </c>
      <c r="D50" s="57"/>
      <c r="E50" s="76"/>
      <c r="F50" s="77">
        <v>0</v>
      </c>
      <c r="G50" s="77">
        <v>0</v>
      </c>
      <c r="H50" s="50"/>
    </row>
    <row r="51" spans="1:8" x14ac:dyDescent="0.25">
      <c r="B51" s="78" t="s">
        <v>87</v>
      </c>
      <c r="C51" s="79"/>
      <c r="D51" s="61"/>
      <c r="E51" s="66"/>
      <c r="F51" s="149">
        <f>SUM(F43:F44,F47:F49)-F48</f>
        <v>0</v>
      </c>
      <c r="G51" s="149">
        <f>SUM(G43:G44,G47:G49)-G48</f>
        <v>0</v>
      </c>
      <c r="H51" s="150"/>
    </row>
    <row r="52" spans="1:8" x14ac:dyDescent="0.25">
      <c r="B52" s="80"/>
      <c r="E52" s="81"/>
    </row>
    <row r="53" spans="1:8" ht="26" x14ac:dyDescent="0.3">
      <c r="B53" s="82" t="s">
        <v>88</v>
      </c>
      <c r="C53" s="83"/>
      <c r="D53" s="83"/>
      <c r="E53" s="84"/>
      <c r="F53" s="31" t="str">
        <f>$F$7</f>
        <v>Specialty Services and Supports Waiver</v>
      </c>
      <c r="G53" s="31" t="str">
        <f>$G$7</f>
        <v>Healthy Michigan Plan</v>
      </c>
      <c r="H53" s="32" t="s">
        <v>21</v>
      </c>
    </row>
    <row r="54" spans="1:8" x14ac:dyDescent="0.25">
      <c r="B54" s="51" t="s">
        <v>89</v>
      </c>
      <c r="C54" s="36" t="s">
        <v>90</v>
      </c>
      <c r="D54" s="36"/>
      <c r="E54" s="63"/>
      <c r="F54" s="85">
        <v>0</v>
      </c>
      <c r="G54" s="85">
        <v>0</v>
      </c>
      <c r="H54" s="39"/>
    </row>
    <row r="55" spans="1:8" x14ac:dyDescent="0.25">
      <c r="B55" s="34" t="s">
        <v>91</v>
      </c>
      <c r="C55" s="35" t="s">
        <v>92</v>
      </c>
      <c r="D55" s="35"/>
      <c r="E55" s="26"/>
      <c r="F55" s="54">
        <v>0</v>
      </c>
      <c r="G55" s="54">
        <v>0</v>
      </c>
      <c r="H55" s="42"/>
    </row>
    <row r="56" spans="1:8" x14ac:dyDescent="0.25">
      <c r="B56" s="34" t="s">
        <v>93</v>
      </c>
      <c r="C56" s="35" t="s">
        <v>94</v>
      </c>
      <c r="D56" s="35"/>
      <c r="E56" s="26"/>
      <c r="F56" s="54">
        <v>0</v>
      </c>
      <c r="G56" s="54">
        <v>0</v>
      </c>
      <c r="H56" s="42"/>
    </row>
    <row r="57" spans="1:8" x14ac:dyDescent="0.25">
      <c r="B57" s="86" t="s">
        <v>95</v>
      </c>
      <c r="C57" s="68" t="s">
        <v>96</v>
      </c>
      <c r="D57" s="68"/>
      <c r="E57" s="44"/>
      <c r="F57" s="87">
        <v>0</v>
      </c>
      <c r="G57" s="87">
        <v>0</v>
      </c>
      <c r="H57" s="70"/>
    </row>
    <row r="58" spans="1:8" x14ac:dyDescent="0.25">
      <c r="B58" s="78" t="s">
        <v>97</v>
      </c>
      <c r="C58" s="61"/>
      <c r="D58" s="61"/>
      <c r="E58" s="62"/>
      <c r="F58" s="149">
        <f>SUM(F54:F57)</f>
        <v>0</v>
      </c>
      <c r="G58" s="149">
        <f>SUM(G54:G57)</f>
        <v>0</v>
      </c>
      <c r="H58" s="150"/>
    </row>
    <row r="59" spans="1:8" x14ac:dyDescent="0.25">
      <c r="F59" s="88"/>
      <c r="G59" s="88"/>
    </row>
    <row r="60" spans="1:8" ht="26" x14ac:dyDescent="0.3">
      <c r="A60" s="22"/>
      <c r="B60" s="28" t="s">
        <v>98</v>
      </c>
      <c r="C60" s="29"/>
      <c r="D60" s="29"/>
      <c r="E60" s="30"/>
      <c r="F60" s="31" t="str">
        <f>$F$7</f>
        <v>Specialty Services and Supports Waiver</v>
      </c>
      <c r="G60" s="31" t="str">
        <f>$G$7</f>
        <v>Healthy Michigan Plan</v>
      </c>
      <c r="H60" s="32" t="s">
        <v>21</v>
      </c>
    </row>
    <row r="61" spans="1:8" x14ac:dyDescent="0.25">
      <c r="B61" s="89" t="s">
        <v>99</v>
      </c>
      <c r="C61" s="36" t="s">
        <v>100</v>
      </c>
      <c r="D61" s="36"/>
      <c r="E61" s="90"/>
      <c r="F61" s="91">
        <v>0</v>
      </c>
      <c r="G61" s="91">
        <v>0</v>
      </c>
      <c r="H61" s="154">
        <f>H78</f>
        <v>0</v>
      </c>
    </row>
    <row r="62" spans="1:8" x14ac:dyDescent="0.25">
      <c r="B62" s="92" t="s">
        <v>101</v>
      </c>
      <c r="C62" s="68" t="s">
        <v>102</v>
      </c>
      <c r="D62" s="68"/>
      <c r="E62" s="45"/>
      <c r="F62" s="151" t="str">
        <f>IF(F$82="Fully Credible", 0%,IF(F$82="Non-Credible","Non-Credible",ROUND(F$82,4)))</f>
        <v>Non-Credible</v>
      </c>
      <c r="G62" s="151" t="str">
        <f>IF(G$82="Fully Credible", 0%,IF(G$82="Non-Credible","Non-Credible",ROUND(G$82,4)))</f>
        <v>Non-Credible</v>
      </c>
      <c r="H62" s="155" t="str">
        <f>IF(H$82="Fully Credible", 0%,IF(H$82="Non-Credible","Non-Credible",ROUND(H$82,4)))</f>
        <v>Non-Credible</v>
      </c>
    </row>
    <row r="63" spans="1:8" x14ac:dyDescent="0.25"/>
    <row r="64" spans="1:8" x14ac:dyDescent="0.25">
      <c r="B64" s="23" t="s">
        <v>103</v>
      </c>
    </row>
    <row r="65" spans="2:8" x14ac:dyDescent="0.25"/>
    <row r="66" spans="2:8" x14ac:dyDescent="0.25">
      <c r="B66" s="26"/>
      <c r="C66" s="93"/>
      <c r="D66" s="94" t="s">
        <v>104</v>
      </c>
      <c r="E66" s="95"/>
      <c r="F66" s="26"/>
      <c r="G66" s="26"/>
      <c r="H66" s="26"/>
    </row>
    <row r="67" spans="2:8" ht="23" x14ac:dyDescent="0.25">
      <c r="B67" s="26"/>
      <c r="C67" s="93"/>
      <c r="D67" s="152" t="s">
        <v>105</v>
      </c>
      <c r="E67" s="153" t="s">
        <v>106</v>
      </c>
      <c r="F67" s="26"/>
      <c r="G67" s="26"/>
      <c r="H67" s="26"/>
    </row>
    <row r="68" spans="2:8" x14ac:dyDescent="0.25">
      <c r="B68" s="26"/>
      <c r="C68" s="93"/>
      <c r="D68" s="96" t="s">
        <v>107</v>
      </c>
      <c r="E68" s="97" t="s">
        <v>108</v>
      </c>
      <c r="F68" s="26"/>
      <c r="G68" s="26"/>
      <c r="H68" s="26"/>
    </row>
    <row r="69" spans="2:8" x14ac:dyDescent="0.25">
      <c r="B69" s="26"/>
      <c r="C69" s="93"/>
      <c r="D69" s="98">
        <v>5400</v>
      </c>
      <c r="E69" s="99">
        <v>8.4000000000000005E-2</v>
      </c>
      <c r="F69" s="26"/>
      <c r="G69" s="26"/>
      <c r="H69" s="26"/>
    </row>
    <row r="70" spans="2:8" x14ac:dyDescent="0.25">
      <c r="B70" s="26"/>
      <c r="C70" s="93"/>
      <c r="D70" s="98">
        <v>12000</v>
      </c>
      <c r="E70" s="99">
        <v>5.7000000000000002E-2</v>
      </c>
      <c r="F70" s="26"/>
      <c r="G70" s="26"/>
      <c r="H70" s="26"/>
    </row>
    <row r="71" spans="2:8" x14ac:dyDescent="0.25">
      <c r="B71" s="26"/>
      <c r="C71" s="93"/>
      <c r="D71" s="98">
        <v>24000</v>
      </c>
      <c r="E71" s="99">
        <v>0.04</v>
      </c>
      <c r="F71" s="26"/>
      <c r="G71" s="26"/>
      <c r="H71" s="26"/>
    </row>
    <row r="72" spans="2:8" x14ac:dyDescent="0.25">
      <c r="B72" s="26"/>
      <c r="C72" s="93"/>
      <c r="D72" s="98">
        <v>48000</v>
      </c>
      <c r="E72" s="99">
        <v>2.9000000000000001E-2</v>
      </c>
      <c r="F72" s="26"/>
      <c r="G72" s="26"/>
      <c r="H72" s="26"/>
    </row>
    <row r="73" spans="2:8" x14ac:dyDescent="0.25">
      <c r="B73" s="26"/>
      <c r="C73" s="93"/>
      <c r="D73" s="98">
        <v>96000</v>
      </c>
      <c r="E73" s="99">
        <v>0.02</v>
      </c>
      <c r="F73" s="26"/>
      <c r="G73" s="26"/>
      <c r="H73" s="26"/>
    </row>
    <row r="74" spans="2:8" x14ac:dyDescent="0.25">
      <c r="B74" s="26"/>
      <c r="C74" s="93"/>
      <c r="D74" s="98">
        <v>192000</v>
      </c>
      <c r="E74" s="99">
        <v>1.4999999999999999E-2</v>
      </c>
      <c r="F74" s="26"/>
      <c r="G74" s="26"/>
      <c r="H74" s="26"/>
    </row>
    <row r="75" spans="2:8" x14ac:dyDescent="0.25">
      <c r="B75" s="26"/>
      <c r="C75" s="93"/>
      <c r="D75" s="98">
        <v>380000</v>
      </c>
      <c r="E75" s="99">
        <v>0.01</v>
      </c>
      <c r="F75" s="26"/>
      <c r="G75" s="26"/>
      <c r="H75" s="26"/>
    </row>
    <row r="76" spans="2:8" x14ac:dyDescent="0.25">
      <c r="B76" s="26"/>
      <c r="C76" s="93"/>
      <c r="D76" s="100" t="s">
        <v>109</v>
      </c>
      <c r="E76" s="101" t="s">
        <v>110</v>
      </c>
      <c r="F76" s="26"/>
      <c r="G76" s="26"/>
      <c r="H76" s="26"/>
    </row>
    <row r="77" spans="2:8" x14ac:dyDescent="0.25">
      <c r="B77" s="26"/>
      <c r="C77" s="93"/>
      <c r="D77" s="93"/>
      <c r="E77" s="26"/>
      <c r="F77" s="26"/>
      <c r="G77" s="26"/>
      <c r="H77" s="26"/>
    </row>
    <row r="78" spans="2:8" hidden="1" x14ac:dyDescent="0.25">
      <c r="B78" s="26"/>
      <c r="C78" s="93"/>
      <c r="D78" s="93"/>
      <c r="E78" s="26"/>
      <c r="F78" s="102">
        <f>F61</f>
        <v>0</v>
      </c>
      <c r="G78" s="102">
        <f>G61</f>
        <v>0</v>
      </c>
      <c r="H78" s="103">
        <f>SUM(F78:G78)</f>
        <v>0</v>
      </c>
    </row>
    <row r="79" spans="2:8" hidden="1" x14ac:dyDescent="0.25">
      <c r="B79" s="26"/>
      <c r="C79" s="26"/>
      <c r="F79" s="104" t="str">
        <f>IF(F$61&lt;$D$69,"Non-Credible",IF($F$61&gt;$D$75,"Fully Credible","Partially Credible"))</f>
        <v>Non-Credible</v>
      </c>
      <c r="G79" s="104" t="str">
        <f>IF(G$61&lt;$D$69,"Non-Credible",IF($F$61&gt;$D$75,"Fully Credible","Partially Credible"))</f>
        <v>Non-Credible</v>
      </c>
      <c r="H79" s="104" t="str">
        <f>IF($F$61&lt;$D$69,"Non-Credible",IF($F$61&gt;$D$75,"Fully Credible","Partially Credible"))</f>
        <v>Non-Credible</v>
      </c>
    </row>
    <row r="80" spans="2:8" hidden="1" x14ac:dyDescent="0.25">
      <c r="B80" s="26"/>
      <c r="C80" s="105" t="s">
        <v>111</v>
      </c>
      <c r="D80" s="106" t="str">
        <f>INDEX($D$68:$D$76,IFERROR(MATCH(F$61,$D$68:$D$76,1),1))</f>
        <v>&lt; 5,400</v>
      </c>
      <c r="E80" s="106" t="str">
        <f>INDEX($D$68:$D$76,IFERROR(MATCH(G$61,$D$68:$D$76,1),1))</f>
        <v>&lt; 5,400</v>
      </c>
      <c r="F80" s="107">
        <f>IF(F$79="Partially Credible",INDEX($D$69:$E$75,MATCH($D80,$D$69:$D$75,0),2),0%)</f>
        <v>0</v>
      </c>
      <c r="G80" s="107">
        <f>IF(G$79="Partially Credible",INDEX($D$69:$E$75,MATCH($D80,$D$69:$D$75,0),2),0%)</f>
        <v>0</v>
      </c>
      <c r="H80" s="107">
        <f>IF(H$79="Partially Credible",INDEX($D$69:$E$75,MATCH($D80,$D$69:$D$75,0),2),0%)</f>
        <v>0</v>
      </c>
    </row>
    <row r="81" spans="2:8" hidden="1" x14ac:dyDescent="0.25">
      <c r="B81" s="26"/>
      <c r="C81" s="105" t="s">
        <v>112</v>
      </c>
      <c r="D81" s="106" t="str">
        <f>INDEX($D$68:$D$76,IFERROR(MATCH(F$61,$D$68:$D$76,1)+1,1))</f>
        <v>&lt; 5,400</v>
      </c>
      <c r="E81" s="106" t="str">
        <f>INDEX($D$68:$D$76,IFERROR(MATCH(G$61,$D$68:$D$76,1)+1,1))</f>
        <v>&lt; 5,400</v>
      </c>
      <c r="F81" s="107">
        <f>IFERROR(IF(F$79="Partially Credible",INDEX($D$69:$E$75,MATCH($D$81,$D$69:$D$75,0),2),0%),0)</f>
        <v>0</v>
      </c>
      <c r="G81" s="107">
        <f>IFERROR(IF(G$79="Partially Credible",INDEX($D$69:$E$75,MATCH($D$81,$D$69:$D$75,0),2),0%),0)</f>
        <v>0</v>
      </c>
      <c r="H81" s="107">
        <f>IFERROR(IF(H$79="Partially Credible",INDEX($D$69:$E$75,MATCH($D$81,$D$69:$D$75,0),2),0%),0)</f>
        <v>0</v>
      </c>
    </row>
    <row r="82" spans="2:8" hidden="1" x14ac:dyDescent="0.25">
      <c r="B82" s="26"/>
      <c r="C82" s="26"/>
      <c r="D82" s="26" t="s">
        <v>113</v>
      </c>
      <c r="F82" s="108" t="str">
        <f>IF(F$78=$D$75,$E$75,IFERROR(IF(F$79="Partially Credible",F$81+((D$81-F$78)/(D$81-D$80))*(F$80-F$81),F$79),0))</f>
        <v>Non-Credible</v>
      </c>
      <c r="G82" s="108" t="str">
        <f>IF(G$78=$D$75,$E$75,IFERROR(IF(G$79="Partially Credible",G$81+((E$81-G$78)/(E$81-E$80))*(G$80-G$81),G$79),0))</f>
        <v>Non-Credible</v>
      </c>
      <c r="H82" s="108" t="str">
        <f>IF(H$78=$D$75,$E$75,IFERROR(IF(H$79="Partially Credible",H$81+(($D81-H$78)/($D81-$D80))*(H$80-H$81),H$79),0))</f>
        <v>Non-Credible</v>
      </c>
    </row>
    <row r="83" spans="2:8" hidden="1" x14ac:dyDescent="0.25">
      <c r="B83" s="26"/>
      <c r="C83" s="26"/>
      <c r="D83" s="26"/>
      <c r="E83" s="26"/>
      <c r="F83" s="26"/>
      <c r="G83" s="26"/>
      <c r="H83" s="26"/>
    </row>
    <row r="84" spans="2:8" hidden="1" x14ac:dyDescent="0.25">
      <c r="B84" s="26"/>
      <c r="C84" s="26"/>
      <c r="D84" s="26"/>
      <c r="E84" s="26"/>
      <c r="F84" s="26"/>
      <c r="G84" s="26"/>
      <c r="H84" s="26"/>
    </row>
    <row r="85" spans="2:8" hidden="1" x14ac:dyDescent="0.25">
      <c r="B85" s="26" t="s">
        <v>114</v>
      </c>
      <c r="C85" s="26"/>
      <c r="D85" s="26"/>
      <c r="E85" s="26" t="s">
        <v>115</v>
      </c>
      <c r="F85" s="26"/>
      <c r="G85" s="26"/>
      <c r="H85" s="26"/>
    </row>
    <row r="86" spans="2:8" hidden="1" x14ac:dyDescent="0.25">
      <c r="B86" s="26"/>
      <c r="C86" s="93"/>
      <c r="D86" s="93"/>
      <c r="E86" s="26"/>
      <c r="F86" s="26"/>
      <c r="G86" s="26"/>
      <c r="H86" s="26"/>
    </row>
    <row r="87" spans="2:8" hidden="1" x14ac:dyDescent="0.25">
      <c r="B87" s="26"/>
      <c r="C87" s="93"/>
      <c r="D87" s="93"/>
      <c r="E87" s="26"/>
      <c r="F87" s="26"/>
      <c r="G87" s="26"/>
      <c r="H87" s="26"/>
    </row>
    <row r="88" spans="2:8" hidden="1" x14ac:dyDescent="0.25">
      <c r="B88" s="26"/>
      <c r="C88" s="93"/>
      <c r="D88" s="93"/>
      <c r="E88" s="26"/>
      <c r="F88" s="26"/>
      <c r="G88" s="26"/>
      <c r="H88" s="26"/>
    </row>
  </sheetData>
  <sheetProtection algorithmName="SHA-512" hashValue="EZ41bwiL0CdPnHx4NyAHIRmxRPGQIcl5O2L+HysC6BD+G3w8LO3SjYS+r/Z0zyHIaja8+LnwinidSRPzx4QOYg==" saltValue="CUpTyMTPm0MxfjtceQY+Pg==" spinCount="100000" sheet="1" objects="1" scenarios="1"/>
  <printOptions horizontalCentered="1"/>
  <pageMargins left="0.25" right="0.25" top="0.6" bottom="0.6" header="0.25" footer="0.25"/>
  <pageSetup scale="55" orientation="portrait" r:id="rId1"/>
  <headerFooter>
    <oddHeader>&amp;R&amp;"Arial,Regular"&amp;D</oddHeader>
    <oddFooter>&amp;L&amp;"Arial,Regular"&amp;A&amp;C&amp;"Arial,Bold"Milliman&amp;R&amp;"Arial,Regular"Page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C58A-485D-4A65-A6B6-7AF527FA39E9}">
  <sheetPr codeName="Sheet4">
    <pageSetUpPr fitToPage="1"/>
  </sheetPr>
  <dimension ref="A1:H33"/>
  <sheetViews>
    <sheetView showGridLines="0" zoomScaleNormal="100" workbookViewId="0"/>
  </sheetViews>
  <sheetFormatPr defaultColWidth="0" defaultRowHeight="12.5" zeroHeight="1" x14ac:dyDescent="0.25"/>
  <cols>
    <col min="1" max="1" width="5.453125" style="20" customWidth="1"/>
    <col min="2" max="2" width="10.81640625" style="20" customWidth="1"/>
    <col min="3" max="3" width="30.453125" style="20" customWidth="1"/>
    <col min="4" max="4" width="56.7265625" style="20" customWidth="1"/>
    <col min="5" max="7" width="17.7265625" style="20" customWidth="1"/>
    <col min="8" max="8" width="5.453125" style="20" customWidth="1"/>
    <col min="9" max="16384" width="9.1796875" style="20" hidden="1"/>
  </cols>
  <sheetData>
    <row r="1" spans="1:8" ht="13" x14ac:dyDescent="0.3">
      <c r="A1" s="22" t="str">
        <f>Attestation!A1</f>
        <v>State of Michigan, Department of Health and Human Services</v>
      </c>
      <c r="B1" s="23"/>
      <c r="C1" s="24"/>
      <c r="D1" s="24"/>
      <c r="H1" s="109"/>
    </row>
    <row r="2" spans="1:8" ht="13" x14ac:dyDescent="0.3">
      <c r="A2" s="22" t="str">
        <f>Attestation!A2</f>
        <v>MLR Report for State Fiscal Year 2023</v>
      </c>
      <c r="B2" s="23"/>
      <c r="C2" s="24"/>
      <c r="D2" s="24"/>
    </row>
    <row r="3" spans="1:8" ht="13" x14ac:dyDescent="0.3">
      <c r="A3" s="22" t="str">
        <f xml:space="preserve"> "Medicaid MLR Detailed Calculation for " &amp; Attestation!D8</f>
        <v xml:space="preserve">Medicaid MLR Detailed Calculation for </v>
      </c>
      <c r="B3" s="23"/>
      <c r="C3" s="24"/>
      <c r="D3" s="24"/>
    </row>
    <row r="4" spans="1:8" x14ac:dyDescent="0.25">
      <c r="A4" s="25" t="s">
        <v>16</v>
      </c>
      <c r="B4" s="26"/>
      <c r="C4" s="26"/>
      <c r="D4" s="158" t="str">
        <f>Attestation!D16</f>
        <v>October 1, 2022 - September 30, 2023</v>
      </c>
      <c r="E4" s="55"/>
      <c r="F4" s="55"/>
      <c r="G4" s="55"/>
    </row>
    <row r="5" spans="1:8" x14ac:dyDescent="0.25">
      <c r="A5" s="25" t="s">
        <v>17</v>
      </c>
      <c r="B5" s="26"/>
      <c r="C5" s="26"/>
      <c r="D5" s="27">
        <f>Attestation!D20</f>
        <v>45322</v>
      </c>
      <c r="E5" s="55"/>
      <c r="F5" s="55"/>
      <c r="G5" s="55"/>
    </row>
    <row r="6" spans="1:8" x14ac:dyDescent="0.25">
      <c r="A6" s="55"/>
      <c r="B6" s="55"/>
      <c r="C6" s="55"/>
      <c r="D6" s="55"/>
      <c r="E6" s="55"/>
      <c r="F6" s="55"/>
      <c r="G6" s="55"/>
    </row>
    <row r="7" spans="1:8" x14ac:dyDescent="0.25">
      <c r="A7" s="55"/>
      <c r="B7" s="110" t="s">
        <v>116</v>
      </c>
      <c r="C7" s="55"/>
      <c r="D7" s="55"/>
      <c r="E7" s="55"/>
      <c r="F7" s="55"/>
      <c r="G7" s="55"/>
    </row>
    <row r="8" spans="1:8" x14ac:dyDescent="0.25">
      <c r="A8" s="55"/>
      <c r="B8" s="110"/>
      <c r="C8" s="55"/>
      <c r="D8" s="111"/>
      <c r="E8" s="55"/>
      <c r="F8" s="55"/>
      <c r="G8" s="55"/>
    </row>
    <row r="9" spans="1:8" ht="39.75" customHeight="1" x14ac:dyDescent="0.25">
      <c r="A9" s="55"/>
      <c r="B9" s="112" t="s">
        <v>117</v>
      </c>
      <c r="C9" s="113"/>
      <c r="D9" s="113" t="s">
        <v>118</v>
      </c>
      <c r="E9" s="114" t="s">
        <v>19</v>
      </c>
      <c r="F9" s="115" t="s">
        <v>20</v>
      </c>
      <c r="G9" s="115" t="s">
        <v>119</v>
      </c>
    </row>
    <row r="10" spans="1:8" x14ac:dyDescent="0.25">
      <c r="A10" s="55"/>
      <c r="B10" s="116" t="s">
        <v>120</v>
      </c>
      <c r="C10" s="117" t="s">
        <v>121</v>
      </c>
      <c r="D10" s="117"/>
      <c r="E10" s="118">
        <f>'Data Collection'!F21</f>
        <v>0</v>
      </c>
      <c r="F10" s="119">
        <f>'Data Collection'!G21</f>
        <v>0</v>
      </c>
      <c r="G10" s="119">
        <f>SUM(E10:F10)</f>
        <v>0</v>
      </c>
    </row>
    <row r="11" spans="1:8" x14ac:dyDescent="0.25">
      <c r="A11" s="55"/>
      <c r="B11" s="120" t="s">
        <v>122</v>
      </c>
      <c r="C11" s="55" t="s">
        <v>123</v>
      </c>
      <c r="D11" s="55"/>
      <c r="E11" s="121">
        <f>SUM('Data Collection'!F31:F38)</f>
        <v>0</v>
      </c>
      <c r="F11" s="119">
        <f>SUM('Data Collection'!G31:G38)</f>
        <v>0</v>
      </c>
      <c r="G11" s="119">
        <f>SUM(E11:F11)</f>
        <v>0</v>
      </c>
    </row>
    <row r="12" spans="1:8" x14ac:dyDescent="0.25">
      <c r="A12" s="55"/>
      <c r="B12" s="122"/>
      <c r="C12" s="123" t="s">
        <v>124</v>
      </c>
      <c r="D12" s="58" t="s">
        <v>125</v>
      </c>
      <c r="E12" s="124">
        <f>SUM(E10:E11)</f>
        <v>0</v>
      </c>
      <c r="F12" s="125">
        <f>SUM(F10:F11)</f>
        <v>0</v>
      </c>
      <c r="G12" s="125">
        <f>SUM(G10:G11)</f>
        <v>0</v>
      </c>
    </row>
    <row r="13" spans="1:8" x14ac:dyDescent="0.25">
      <c r="A13" s="55"/>
      <c r="B13" s="55"/>
      <c r="C13" s="126"/>
      <c r="D13" s="126"/>
      <c r="E13" s="127"/>
      <c r="F13" s="127"/>
      <c r="G13" s="127"/>
      <c r="H13" s="128"/>
    </row>
    <row r="14" spans="1:8" ht="39.75" customHeight="1" x14ac:dyDescent="0.25">
      <c r="A14" s="55"/>
      <c r="B14" s="112" t="s">
        <v>126</v>
      </c>
      <c r="C14" s="113"/>
      <c r="D14" s="113" t="s">
        <v>118</v>
      </c>
      <c r="E14" s="129" t="str">
        <f>E$9</f>
        <v>Specialty Services and Supports Waiver</v>
      </c>
      <c r="F14" s="130" t="str">
        <f>F$9</f>
        <v>Healthy Michigan Plan</v>
      </c>
      <c r="G14" s="130" t="str">
        <f>G$9</f>
        <v>Total Behavioral Health</v>
      </c>
      <c r="H14" s="128"/>
    </row>
    <row r="15" spans="1:8" x14ac:dyDescent="0.25">
      <c r="A15" s="55"/>
      <c r="B15" s="131">
        <v>3.9</v>
      </c>
      <c r="C15" s="117" t="s">
        <v>127</v>
      </c>
      <c r="D15" s="117"/>
      <c r="E15" s="118">
        <f>'Data Collection'!F51</f>
        <v>0</v>
      </c>
      <c r="F15" s="132">
        <f>'Data Collection'!G51</f>
        <v>0</v>
      </c>
      <c r="G15" s="132">
        <f>SUM(E15:F15)</f>
        <v>0</v>
      </c>
    </row>
    <row r="16" spans="1:8" x14ac:dyDescent="0.25">
      <c r="A16" s="55"/>
      <c r="B16" s="120">
        <v>4.5</v>
      </c>
      <c r="C16" s="55" t="s">
        <v>128</v>
      </c>
      <c r="D16" s="55"/>
      <c r="E16" s="121">
        <f>'Data Collection'!F58</f>
        <v>0</v>
      </c>
      <c r="F16" s="121">
        <f>'Data Collection'!G58</f>
        <v>0</v>
      </c>
      <c r="G16" s="119">
        <f>SUM(E16:F16)</f>
        <v>0</v>
      </c>
    </row>
    <row r="17" spans="1:7" x14ac:dyDescent="0.25">
      <c r="A17" s="55"/>
      <c r="B17" s="122"/>
      <c r="C17" s="123" t="s">
        <v>129</v>
      </c>
      <c r="D17" s="58" t="s">
        <v>130</v>
      </c>
      <c r="E17" s="124">
        <f>E15-E16</f>
        <v>0</v>
      </c>
      <c r="F17" s="125">
        <f>F15-F16</f>
        <v>0</v>
      </c>
      <c r="G17" s="125">
        <f>G15-G16</f>
        <v>0</v>
      </c>
    </row>
    <row r="18" spans="1:7" x14ac:dyDescent="0.25">
      <c r="A18" s="55"/>
      <c r="B18" s="55"/>
      <c r="C18" s="126"/>
      <c r="D18" s="126"/>
      <c r="E18" s="127"/>
      <c r="F18" s="127"/>
      <c r="G18" s="127"/>
    </row>
    <row r="19" spans="1:7" ht="38.25" customHeight="1" x14ac:dyDescent="0.25">
      <c r="A19" s="55"/>
      <c r="B19" s="112" t="s">
        <v>131</v>
      </c>
      <c r="C19" s="113"/>
      <c r="D19" s="113" t="s">
        <v>118</v>
      </c>
      <c r="E19" s="129" t="str">
        <f>E$9</f>
        <v>Specialty Services and Supports Waiver</v>
      </c>
      <c r="F19" s="130" t="str">
        <f>F$9</f>
        <v>Healthy Michigan Plan</v>
      </c>
      <c r="G19" s="130" t="str">
        <f>G$9</f>
        <v>Total Behavioral Health</v>
      </c>
    </row>
    <row r="20" spans="1:7" x14ac:dyDescent="0.25">
      <c r="A20" s="55"/>
      <c r="B20" s="131">
        <v>5.0999999999999996</v>
      </c>
      <c r="C20" s="117" t="s">
        <v>132</v>
      </c>
      <c r="D20" s="117"/>
      <c r="E20" s="133">
        <f>'Data Collection'!F61</f>
        <v>0</v>
      </c>
      <c r="F20" s="134">
        <f>'Data Collection'!G61</f>
        <v>0</v>
      </c>
      <c r="G20" s="134">
        <f>SUM(E20:F20)</f>
        <v>0</v>
      </c>
    </row>
    <row r="21" spans="1:7" x14ac:dyDescent="0.25">
      <c r="A21" s="55"/>
      <c r="B21" s="135"/>
      <c r="C21" s="55" t="s">
        <v>113</v>
      </c>
      <c r="D21" s="55"/>
      <c r="E21" s="121" t="str">
        <f>'Data Collection'!F$79</f>
        <v>Non-Credible</v>
      </c>
      <c r="F21" s="119" t="str">
        <f>'Data Collection'!G$79</f>
        <v>Non-Credible</v>
      </c>
      <c r="G21" s="119" t="str">
        <f>'Data Collection'!H$79</f>
        <v>Non-Credible</v>
      </c>
    </row>
    <row r="22" spans="1:7" x14ac:dyDescent="0.25">
      <c r="A22" s="55"/>
      <c r="B22" s="122"/>
      <c r="C22" s="123" t="s">
        <v>102</v>
      </c>
      <c r="D22" s="58" t="s">
        <v>133</v>
      </c>
      <c r="E22" s="136" t="str">
        <f>'Data Collection'!F62</f>
        <v>Non-Credible</v>
      </c>
      <c r="F22" s="137" t="str">
        <f>'Data Collection'!G62</f>
        <v>Non-Credible</v>
      </c>
      <c r="G22" s="137" t="str">
        <f>'Data Collection'!H62</f>
        <v>Non-Credible</v>
      </c>
    </row>
    <row r="23" spans="1:7" x14ac:dyDescent="0.25">
      <c r="A23" s="55"/>
      <c r="B23" s="55"/>
      <c r="C23" s="126"/>
      <c r="D23" s="126"/>
      <c r="E23" s="127"/>
      <c r="F23" s="127"/>
      <c r="G23" s="127"/>
    </row>
    <row r="24" spans="1:7" ht="39.75" customHeight="1" x14ac:dyDescent="0.25">
      <c r="A24" s="55"/>
      <c r="B24" s="112" t="s">
        <v>134</v>
      </c>
      <c r="C24" s="113"/>
      <c r="D24" s="113" t="s">
        <v>118</v>
      </c>
      <c r="E24" s="129" t="str">
        <f>E$9</f>
        <v>Specialty Services and Supports Waiver</v>
      </c>
      <c r="F24" s="130" t="str">
        <f>F$9</f>
        <v>Healthy Michigan Plan</v>
      </c>
      <c r="G24" s="130" t="str">
        <f>G$9</f>
        <v>Total Behavioral Health</v>
      </c>
    </row>
    <row r="25" spans="1:7" x14ac:dyDescent="0.25">
      <c r="A25" s="55"/>
      <c r="B25" s="138"/>
      <c r="C25" s="117" t="s">
        <v>135</v>
      </c>
      <c r="D25" s="117" t="s">
        <v>136</v>
      </c>
      <c r="E25" s="139">
        <f>ROUND(IFERROR(E12/E17,0),4)</f>
        <v>0</v>
      </c>
      <c r="F25" s="140">
        <f>ROUND(IFERROR(F12/F17,0),4)</f>
        <v>0</v>
      </c>
      <c r="G25" s="140">
        <f>ROUND(IFERROR(G12/G17,0),4)</f>
        <v>0</v>
      </c>
    </row>
    <row r="26" spans="1:7" x14ac:dyDescent="0.25">
      <c r="A26" s="55"/>
      <c r="B26" s="135"/>
      <c r="C26" s="55" t="s">
        <v>102</v>
      </c>
      <c r="D26" s="55"/>
      <c r="E26" s="141" t="str">
        <f>E22</f>
        <v>Non-Credible</v>
      </c>
      <c r="F26" s="142" t="str">
        <f>F22</f>
        <v>Non-Credible</v>
      </c>
      <c r="G26" s="142" t="str">
        <f>G22</f>
        <v>Non-Credible</v>
      </c>
    </row>
    <row r="27" spans="1:7" x14ac:dyDescent="0.25">
      <c r="A27" s="55"/>
      <c r="B27" s="122"/>
      <c r="C27" s="123" t="s">
        <v>137</v>
      </c>
      <c r="D27" s="58" t="s">
        <v>138</v>
      </c>
      <c r="E27" s="143" t="str">
        <f>IFERROR(E25+E26,"N/A")</f>
        <v>N/A</v>
      </c>
      <c r="F27" s="144" t="str">
        <f>IFERROR(F25+F26,"N/A")</f>
        <v>N/A</v>
      </c>
      <c r="G27" s="144" t="str">
        <f>IFERROR(G25+G26,"N/A")</f>
        <v>N/A</v>
      </c>
    </row>
    <row r="28" spans="1:7" x14ac:dyDescent="0.25">
      <c r="A28" s="55"/>
      <c r="B28" s="55"/>
      <c r="C28" s="126"/>
      <c r="D28" s="126"/>
      <c r="E28" s="127"/>
      <c r="F28" s="127"/>
      <c r="G28" s="127"/>
    </row>
    <row r="29" spans="1:7" x14ac:dyDescent="0.25">
      <c r="A29" s="55"/>
      <c r="B29" s="55"/>
      <c r="C29" s="55"/>
      <c r="D29" s="55"/>
      <c r="E29" s="55"/>
      <c r="F29" s="55"/>
      <c r="G29" s="55"/>
    </row>
    <row r="30" spans="1:7" x14ac:dyDescent="0.25">
      <c r="A30" s="55"/>
      <c r="B30" s="55" t="s">
        <v>139</v>
      </c>
      <c r="C30" s="55"/>
      <c r="D30" s="55"/>
      <c r="E30" s="55"/>
      <c r="F30" s="55"/>
      <c r="G30" s="55"/>
    </row>
    <row r="31" spans="1:7" ht="204.75" customHeight="1" x14ac:dyDescent="0.25">
      <c r="A31" s="55"/>
      <c r="B31" s="163"/>
      <c r="C31" s="164"/>
      <c r="D31" s="164"/>
      <c r="E31" s="165"/>
      <c r="F31" s="145"/>
      <c r="G31" s="145"/>
    </row>
    <row r="32" spans="1:7" x14ac:dyDescent="0.25">
      <c r="A32" s="55"/>
      <c r="B32" s="55"/>
      <c r="C32" s="55"/>
      <c r="D32" s="55"/>
      <c r="E32" s="55"/>
      <c r="F32" s="55"/>
      <c r="G32" s="55"/>
    </row>
    <row r="33" spans="1:7" hidden="1" x14ac:dyDescent="0.25">
      <c r="A33" s="55"/>
      <c r="B33" s="55"/>
      <c r="C33" s="55"/>
      <c r="D33" s="55"/>
      <c r="E33" s="146"/>
      <c r="F33" s="146"/>
      <c r="G33" s="146"/>
    </row>
  </sheetData>
  <sheetProtection algorithmName="SHA-512" hashValue="bya8phO5CwhgXMH90jm5lU8D392xbiUGgZ+37OdZuiEV6mXGGpGTIjKjQ6EbqlKU66wiVFgZ8/gS/i3Za/O11g==" saltValue="4x1j1EN9MVBC4ECyBzkeyg==" spinCount="100000" sheet="1" objects="1" scenarios="1"/>
  <mergeCells count="1">
    <mergeCell ref="B31:E31"/>
  </mergeCells>
  <printOptions horizontalCentered="1"/>
  <pageMargins left="0.25" right="0.25" top="0.6" bottom="0.6" header="0.25" footer="0.25"/>
  <pageSetup scale="66" orientation="portrait" r:id="rId1"/>
  <headerFooter>
    <oddHeader>&amp;CDRAFT&amp;R&amp;"Arial,Regular"&amp;D</oddHeader>
    <oddFooter>&amp;L&amp;"Arial,Regular"&amp;A&amp;C&amp;"Arial,Bold"Milliman&amp;R&amp;"Arial,Regular"Page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99B27-EB41-45C4-8E4F-E7F5775036F0}">
  <sheetPr codeName="Sheet5">
    <pageSetUpPr fitToPage="1"/>
  </sheetPr>
  <dimension ref="A1:M53"/>
  <sheetViews>
    <sheetView showGridLines="0" workbookViewId="0"/>
  </sheetViews>
  <sheetFormatPr defaultColWidth="0" defaultRowHeight="12.5" zeroHeight="1" x14ac:dyDescent="0.25"/>
  <cols>
    <col min="1" max="13" width="8.81640625" style="20" customWidth="1"/>
    <col min="14" max="16384" width="9.1796875" style="20" hidden="1"/>
  </cols>
  <sheetData>
    <row r="1" spans="1:13" ht="14" x14ac:dyDescent="0.4">
      <c r="A1" s="1" t="s">
        <v>0</v>
      </c>
      <c r="B1" s="147"/>
      <c r="C1" s="147"/>
      <c r="D1" s="147"/>
      <c r="E1" s="147"/>
      <c r="F1" s="147"/>
      <c r="G1" s="147"/>
      <c r="H1" s="147"/>
      <c r="I1" s="147"/>
      <c r="J1" s="147"/>
      <c r="K1" s="147"/>
      <c r="L1" s="147"/>
      <c r="M1" s="147"/>
    </row>
    <row r="2" spans="1:13" ht="14" x14ac:dyDescent="0.4">
      <c r="A2" s="1" t="s">
        <v>1</v>
      </c>
      <c r="B2" s="147"/>
      <c r="C2" s="147"/>
      <c r="D2" s="147"/>
      <c r="E2" s="147"/>
      <c r="F2" s="147"/>
      <c r="G2" s="147"/>
      <c r="H2" s="147"/>
      <c r="I2" s="147"/>
      <c r="J2" s="147"/>
      <c r="K2" s="147"/>
      <c r="L2" s="147"/>
      <c r="M2" s="147"/>
    </row>
    <row r="3" spans="1:13" ht="14" x14ac:dyDescent="0.4">
      <c r="A3" s="1" t="s">
        <v>140</v>
      </c>
      <c r="B3" s="147"/>
      <c r="C3" s="147"/>
      <c r="D3" s="147"/>
      <c r="E3" s="147"/>
      <c r="F3" s="147"/>
      <c r="G3" s="147"/>
      <c r="H3" s="147"/>
      <c r="I3" s="147"/>
      <c r="J3" s="147"/>
      <c r="K3" s="147"/>
      <c r="L3" s="147"/>
      <c r="M3" s="147"/>
    </row>
    <row r="4" spans="1:13" ht="14" x14ac:dyDescent="0.4">
      <c r="A4" s="147"/>
      <c r="B4" s="147"/>
      <c r="C4" s="147"/>
      <c r="D4" s="147"/>
      <c r="E4" s="147"/>
      <c r="F4" s="147"/>
      <c r="G4" s="147"/>
      <c r="H4" s="147"/>
      <c r="I4" s="147"/>
      <c r="J4" s="147"/>
      <c r="K4" s="147"/>
      <c r="L4" s="147"/>
      <c r="M4" s="147"/>
    </row>
    <row r="5" spans="1:13" ht="14" x14ac:dyDescent="0.4">
      <c r="A5" s="147"/>
      <c r="B5" s="147"/>
      <c r="C5" s="147"/>
      <c r="D5" s="147"/>
      <c r="E5" s="147"/>
      <c r="F5" s="147"/>
      <c r="G5" s="147"/>
      <c r="H5" s="147"/>
      <c r="I5" s="147"/>
      <c r="J5" s="147"/>
      <c r="K5" s="147"/>
      <c r="L5" s="147"/>
      <c r="M5" s="147"/>
    </row>
    <row r="6" spans="1:13" ht="14" x14ac:dyDescent="0.4">
      <c r="A6" s="147"/>
      <c r="B6" s="147"/>
      <c r="C6" s="147"/>
      <c r="D6" s="147"/>
      <c r="E6" s="147"/>
      <c r="F6" s="147"/>
      <c r="G6" s="147"/>
      <c r="H6" s="147"/>
      <c r="I6" s="147"/>
      <c r="J6" s="147"/>
      <c r="K6" s="147"/>
      <c r="L6" s="147"/>
      <c r="M6" s="147"/>
    </row>
    <row r="7" spans="1:13" ht="14" x14ac:dyDescent="0.4">
      <c r="A7" s="147"/>
      <c r="B7" s="147"/>
      <c r="C7" s="147"/>
      <c r="D7" s="147"/>
      <c r="E7" s="147"/>
      <c r="F7" s="147"/>
      <c r="G7" s="147"/>
      <c r="H7" s="147"/>
      <c r="I7" s="147"/>
      <c r="J7" s="147"/>
      <c r="K7" s="147"/>
      <c r="L7" s="147"/>
      <c r="M7" s="147"/>
    </row>
    <row r="8" spans="1:13" ht="14" x14ac:dyDescent="0.4">
      <c r="A8" s="147"/>
      <c r="B8" s="147"/>
      <c r="C8" s="147"/>
      <c r="D8" s="147"/>
      <c r="E8" s="147"/>
      <c r="F8" s="147"/>
      <c r="G8" s="147"/>
      <c r="H8" s="147"/>
      <c r="I8" s="147"/>
      <c r="J8" s="147"/>
      <c r="K8" s="147"/>
      <c r="L8" s="147"/>
      <c r="M8" s="147"/>
    </row>
    <row r="9" spans="1:13" ht="14" x14ac:dyDescent="0.4">
      <c r="A9" s="147"/>
      <c r="B9" s="147"/>
      <c r="C9" s="147"/>
      <c r="D9" s="147"/>
      <c r="E9" s="147"/>
      <c r="F9" s="147"/>
      <c r="G9" s="147"/>
      <c r="H9" s="147"/>
      <c r="I9" s="147"/>
      <c r="J9" s="147"/>
      <c r="K9" s="147"/>
      <c r="L9" s="147"/>
      <c r="M9" s="147"/>
    </row>
    <row r="10" spans="1:13" ht="14" x14ac:dyDescent="0.4">
      <c r="A10" s="147"/>
      <c r="B10" s="147"/>
      <c r="C10" s="147"/>
      <c r="D10" s="147"/>
      <c r="E10" s="147"/>
      <c r="F10" s="147"/>
      <c r="G10" s="147"/>
      <c r="H10" s="147"/>
      <c r="I10" s="147"/>
      <c r="J10" s="147"/>
      <c r="K10" s="147"/>
      <c r="L10" s="147"/>
      <c r="M10" s="147"/>
    </row>
    <row r="11" spans="1:13" ht="14" x14ac:dyDescent="0.4">
      <c r="A11" s="147"/>
      <c r="B11" s="147"/>
      <c r="C11" s="147"/>
      <c r="D11" s="147"/>
      <c r="E11" s="147"/>
      <c r="F11" s="147"/>
      <c r="G11" s="147"/>
      <c r="H11" s="147"/>
      <c r="I11" s="147"/>
      <c r="J11" s="147"/>
      <c r="K11" s="147"/>
      <c r="L11" s="147"/>
      <c r="M11" s="147"/>
    </row>
    <row r="12" spans="1:13" ht="14" x14ac:dyDescent="0.4">
      <c r="A12" s="147"/>
      <c r="B12" s="147"/>
      <c r="C12" s="147"/>
      <c r="D12" s="147"/>
      <c r="E12" s="147"/>
      <c r="F12" s="147"/>
      <c r="G12" s="147"/>
      <c r="H12" s="147"/>
      <c r="I12" s="147"/>
      <c r="J12" s="147"/>
      <c r="K12" s="147"/>
      <c r="L12" s="147"/>
      <c r="M12" s="147"/>
    </row>
    <row r="13" spans="1:13" ht="14" x14ac:dyDescent="0.4">
      <c r="A13" s="147"/>
      <c r="B13" s="147"/>
      <c r="C13" s="147"/>
      <c r="D13" s="147"/>
      <c r="E13" s="147"/>
      <c r="F13" s="147"/>
      <c r="G13" s="147"/>
      <c r="H13" s="147"/>
      <c r="I13" s="147"/>
      <c r="J13" s="147"/>
      <c r="K13" s="147"/>
      <c r="L13" s="147"/>
      <c r="M13" s="147"/>
    </row>
    <row r="14" spans="1:13" ht="14" x14ac:dyDescent="0.4">
      <c r="A14" s="147"/>
      <c r="B14" s="147"/>
      <c r="C14" s="147"/>
      <c r="D14" s="147"/>
      <c r="E14" s="147"/>
      <c r="F14" s="147"/>
      <c r="G14" s="147"/>
      <c r="H14" s="147"/>
      <c r="I14" s="147"/>
      <c r="J14" s="147"/>
      <c r="K14" s="147"/>
      <c r="L14" s="147"/>
      <c r="M14" s="147"/>
    </row>
    <row r="15" spans="1:13" ht="14" x14ac:dyDescent="0.4">
      <c r="A15" s="147"/>
      <c r="B15" s="147"/>
      <c r="C15" s="147"/>
      <c r="D15" s="147"/>
      <c r="E15" s="147"/>
      <c r="F15" s="147"/>
      <c r="G15" s="147"/>
      <c r="H15" s="147"/>
      <c r="I15" s="147"/>
      <c r="J15" s="147"/>
      <c r="K15" s="147"/>
      <c r="L15" s="147"/>
      <c r="M15" s="147"/>
    </row>
    <row r="16" spans="1:13" ht="14" x14ac:dyDescent="0.4">
      <c r="A16" s="147"/>
      <c r="B16" s="147"/>
      <c r="C16" s="147"/>
      <c r="D16" s="147"/>
      <c r="E16" s="147"/>
      <c r="F16" s="147"/>
      <c r="G16" s="147"/>
      <c r="H16" s="147"/>
      <c r="I16" s="147"/>
      <c r="J16" s="147"/>
      <c r="K16" s="147"/>
      <c r="L16" s="147"/>
      <c r="M16" s="147"/>
    </row>
    <row r="17" spans="1:13" ht="14" x14ac:dyDescent="0.4">
      <c r="A17" s="147"/>
      <c r="B17" s="147"/>
      <c r="C17" s="147"/>
      <c r="D17" s="147"/>
      <c r="E17" s="147"/>
      <c r="F17" s="147"/>
      <c r="G17" s="147"/>
      <c r="H17" s="147"/>
      <c r="I17" s="147"/>
      <c r="J17" s="147"/>
      <c r="K17" s="147"/>
      <c r="L17" s="147"/>
      <c r="M17" s="147"/>
    </row>
    <row r="18" spans="1:13" ht="14" x14ac:dyDescent="0.4">
      <c r="A18" s="147"/>
      <c r="B18" s="147"/>
      <c r="C18" s="147"/>
      <c r="D18" s="147"/>
      <c r="E18" s="147"/>
      <c r="F18" s="147"/>
      <c r="G18" s="147"/>
      <c r="H18" s="147"/>
      <c r="I18" s="147"/>
      <c r="J18" s="147"/>
      <c r="K18" s="147"/>
      <c r="L18" s="147"/>
      <c r="M18" s="147"/>
    </row>
    <row r="19" spans="1:13" ht="14" x14ac:dyDescent="0.4">
      <c r="A19" s="147"/>
      <c r="B19" s="147"/>
      <c r="C19" s="147"/>
      <c r="D19" s="147"/>
      <c r="E19" s="147"/>
      <c r="F19" s="147"/>
      <c r="G19" s="147"/>
      <c r="H19" s="147"/>
      <c r="I19" s="147"/>
      <c r="J19" s="147"/>
      <c r="K19" s="147"/>
      <c r="L19" s="147"/>
      <c r="M19" s="147"/>
    </row>
    <row r="20" spans="1:13" ht="14" x14ac:dyDescent="0.4">
      <c r="A20" s="147"/>
      <c r="B20" s="147"/>
      <c r="C20" s="147"/>
      <c r="D20" s="147"/>
      <c r="E20" s="147"/>
      <c r="F20" s="147"/>
      <c r="G20" s="147"/>
      <c r="H20" s="147"/>
      <c r="I20" s="147"/>
      <c r="J20" s="147"/>
      <c r="K20" s="147"/>
      <c r="L20" s="147"/>
      <c r="M20" s="147"/>
    </row>
    <row r="21" spans="1:13" ht="14" x14ac:dyDescent="0.4">
      <c r="A21" s="147"/>
      <c r="B21" s="147"/>
      <c r="C21" s="147"/>
      <c r="D21" s="147"/>
      <c r="E21" s="147"/>
      <c r="F21" s="147"/>
      <c r="G21" s="147"/>
      <c r="H21" s="147"/>
      <c r="I21" s="147"/>
      <c r="J21" s="147"/>
      <c r="K21" s="147"/>
      <c r="L21" s="147"/>
      <c r="M21" s="147"/>
    </row>
    <row r="22" spans="1:13" ht="14" x14ac:dyDescent="0.4">
      <c r="A22" s="147"/>
      <c r="B22" s="147"/>
      <c r="C22" s="147"/>
      <c r="D22" s="147"/>
      <c r="E22" s="147"/>
      <c r="F22" s="147"/>
      <c r="G22" s="147"/>
      <c r="H22" s="147"/>
      <c r="I22" s="147"/>
      <c r="J22" s="147"/>
      <c r="K22" s="147"/>
      <c r="L22" s="147"/>
      <c r="M22" s="147"/>
    </row>
    <row r="23" spans="1:13" ht="14" x14ac:dyDescent="0.4">
      <c r="A23" s="147"/>
      <c r="B23" s="147"/>
      <c r="C23" s="147"/>
      <c r="D23" s="147"/>
      <c r="E23" s="147"/>
      <c r="F23" s="147"/>
      <c r="G23" s="147"/>
      <c r="H23" s="147"/>
      <c r="I23" s="147"/>
      <c r="J23" s="147"/>
      <c r="K23" s="147"/>
      <c r="L23" s="147"/>
      <c r="M23" s="147"/>
    </row>
    <row r="24" spans="1:13" ht="14" x14ac:dyDescent="0.4">
      <c r="A24" s="147"/>
      <c r="B24" s="147"/>
      <c r="C24" s="147"/>
      <c r="D24" s="147"/>
      <c r="E24" s="147"/>
      <c r="F24" s="147"/>
      <c r="G24" s="147"/>
      <c r="H24" s="147"/>
      <c r="I24" s="147"/>
      <c r="J24" s="147"/>
      <c r="K24" s="147"/>
      <c r="L24" s="147"/>
      <c r="M24" s="147"/>
    </row>
    <row r="25" spans="1:13" ht="14" hidden="1" x14ac:dyDescent="0.4">
      <c r="A25" s="147"/>
      <c r="B25" s="147"/>
      <c r="C25" s="147"/>
      <c r="D25" s="147"/>
      <c r="E25" s="147"/>
      <c r="F25" s="147"/>
      <c r="G25" s="147"/>
      <c r="H25" s="147"/>
      <c r="I25" s="147"/>
      <c r="J25" s="147"/>
      <c r="K25" s="147"/>
      <c r="L25" s="147"/>
      <c r="M25" s="147"/>
    </row>
    <row r="26" spans="1:13" ht="14" hidden="1" x14ac:dyDescent="0.4">
      <c r="A26" s="147"/>
      <c r="B26" s="147"/>
      <c r="C26" s="147"/>
      <c r="D26" s="147"/>
      <c r="E26" s="147"/>
      <c r="F26" s="147"/>
      <c r="G26" s="147"/>
      <c r="H26" s="147"/>
      <c r="I26" s="147"/>
      <c r="J26" s="147"/>
      <c r="K26" s="147"/>
      <c r="L26" s="147"/>
      <c r="M26" s="147"/>
    </row>
    <row r="27" spans="1:13" ht="14" hidden="1" x14ac:dyDescent="0.4">
      <c r="A27" s="147"/>
      <c r="B27" s="147"/>
      <c r="C27" s="147"/>
      <c r="D27" s="147"/>
      <c r="E27" s="147"/>
      <c r="F27" s="147"/>
      <c r="G27" s="147"/>
      <c r="H27" s="147"/>
      <c r="I27" s="147"/>
      <c r="J27" s="147"/>
      <c r="K27" s="147"/>
      <c r="L27" s="147"/>
      <c r="M27" s="147"/>
    </row>
    <row r="28" spans="1:13" ht="14" hidden="1" x14ac:dyDescent="0.4">
      <c r="A28" s="147"/>
      <c r="B28" s="147"/>
      <c r="C28" s="147"/>
      <c r="D28" s="147"/>
      <c r="E28" s="147"/>
      <c r="F28" s="147"/>
      <c r="G28" s="147"/>
      <c r="H28" s="147"/>
      <c r="I28" s="147"/>
      <c r="J28" s="147"/>
      <c r="K28" s="147"/>
      <c r="L28" s="147"/>
      <c r="M28" s="147"/>
    </row>
    <row r="29" spans="1:13" ht="14" hidden="1" x14ac:dyDescent="0.4">
      <c r="A29" s="147"/>
      <c r="B29" s="147"/>
      <c r="C29" s="147"/>
      <c r="D29" s="147"/>
      <c r="E29" s="147"/>
      <c r="F29" s="147"/>
      <c r="G29" s="147"/>
      <c r="H29" s="147"/>
      <c r="I29" s="147"/>
      <c r="J29" s="147"/>
      <c r="K29" s="147"/>
      <c r="L29" s="147"/>
      <c r="M29" s="147"/>
    </row>
    <row r="30" spans="1:13" ht="14" hidden="1" x14ac:dyDescent="0.4">
      <c r="A30" s="147"/>
      <c r="B30" s="147"/>
      <c r="C30" s="147"/>
      <c r="D30" s="147"/>
      <c r="E30" s="147"/>
      <c r="F30" s="147"/>
      <c r="G30" s="147"/>
      <c r="H30" s="147"/>
      <c r="I30" s="147"/>
      <c r="J30" s="147"/>
      <c r="K30" s="147"/>
      <c r="L30" s="147"/>
      <c r="M30" s="147"/>
    </row>
    <row r="31" spans="1:13" ht="14" hidden="1" x14ac:dyDescent="0.4">
      <c r="A31" s="147"/>
      <c r="B31" s="147"/>
      <c r="C31" s="147"/>
      <c r="D31" s="147"/>
      <c r="E31" s="147"/>
      <c r="F31" s="147"/>
      <c r="G31" s="147"/>
      <c r="H31" s="147"/>
      <c r="I31" s="147"/>
      <c r="J31" s="147"/>
      <c r="K31" s="147"/>
      <c r="L31" s="147"/>
      <c r="M31" s="147"/>
    </row>
    <row r="32" spans="1:13" ht="14" hidden="1" x14ac:dyDescent="0.4">
      <c r="A32" s="147"/>
      <c r="B32" s="147"/>
      <c r="C32" s="147"/>
      <c r="D32" s="147"/>
      <c r="E32" s="147"/>
      <c r="F32" s="147"/>
      <c r="G32" s="147"/>
      <c r="H32" s="147"/>
      <c r="I32" s="147"/>
      <c r="J32" s="147"/>
      <c r="K32" s="147"/>
      <c r="L32" s="147"/>
      <c r="M32" s="147"/>
    </row>
    <row r="33" spans="1:13" ht="14" hidden="1" x14ac:dyDescent="0.4">
      <c r="A33" s="147"/>
      <c r="B33" s="147"/>
      <c r="C33" s="147"/>
      <c r="D33" s="147"/>
      <c r="E33" s="147"/>
      <c r="F33" s="147"/>
      <c r="G33" s="147"/>
      <c r="H33" s="147"/>
      <c r="I33" s="147"/>
      <c r="J33" s="147"/>
      <c r="K33" s="147"/>
      <c r="L33" s="147"/>
      <c r="M33" s="147"/>
    </row>
    <row r="34" spans="1:13" ht="14" hidden="1" x14ac:dyDescent="0.4">
      <c r="A34" s="147"/>
      <c r="B34" s="147"/>
      <c r="C34" s="147"/>
      <c r="D34" s="147"/>
      <c r="E34" s="147"/>
      <c r="F34" s="147"/>
      <c r="G34" s="147"/>
      <c r="H34" s="147"/>
      <c r="I34" s="147"/>
      <c r="J34" s="147"/>
      <c r="K34" s="147"/>
      <c r="L34" s="147"/>
      <c r="M34" s="147"/>
    </row>
    <row r="35" spans="1:13" ht="14" hidden="1" x14ac:dyDescent="0.4">
      <c r="A35" s="147"/>
      <c r="B35" s="147"/>
      <c r="C35" s="147"/>
      <c r="D35" s="147"/>
      <c r="E35" s="147"/>
      <c r="F35" s="147"/>
      <c r="G35" s="147"/>
      <c r="H35" s="147"/>
      <c r="I35" s="147"/>
      <c r="J35" s="147"/>
      <c r="K35" s="147"/>
      <c r="L35" s="147"/>
      <c r="M35" s="147"/>
    </row>
    <row r="49" s="20" customFormat="1" hidden="1" x14ac:dyDescent="0.25"/>
    <row r="50" s="20" customFormat="1" hidden="1" x14ac:dyDescent="0.25"/>
    <row r="51" s="20" customFormat="1" hidden="1" x14ac:dyDescent="0.25"/>
    <row r="52" s="20" customFormat="1" hidden="1" x14ac:dyDescent="0.25"/>
    <row r="53" s="20" customFormat="1" hidden="1" x14ac:dyDescent="0.25"/>
  </sheetData>
  <sheetProtection algorithmName="SHA-512" hashValue="y8RULO9i/h6ioNDP0YSIfuckpPyvoscMxo2HdJo3aoClloqC6kweuym/4h9FH9MTNRKE+iXEGAX+uc+h0jN0VQ==" saltValue="9EgwijIfj1YJl98MFZrIBw==" spinCount="100000" sheet="1" objects="1" scenarios="1"/>
  <printOptions horizontalCentered="1"/>
  <pageMargins left="0.25" right="0.25" top="0.6" bottom="0.6" header="0.25" footer="0.25"/>
  <pageSetup scale="90" orientation="portrait" r:id="rId1"/>
  <headerFooter>
    <oddHeader>&amp;R&amp;"Arial,Regular"&amp;D</oddHeader>
    <oddFooter>&amp;L&amp;"Arial,Regular"&amp;A&amp;C&amp;"Arial,Bold"Milliman&amp;R&amp;"Arial,Regular"Page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Attestation</vt:lpstr>
      <vt:lpstr>Data Collection</vt:lpstr>
      <vt:lpstr>Summary</vt:lpstr>
      <vt:lpstr>Limitations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Medical Loss Ratio Reporting Template</dc:title>
  <dc:subject>Medical Loss Ratio Reporting Template</dc:subject>
  <dc:creator>Michigan Department of Health and Human Services</dc:creator>
  <cp:keywords>MDHHS;Medical;Loss Ratio;Reporting;Template</cp:keywords>
  <cp:lastModifiedBy>Simmons, Scott (DTMB)</cp:lastModifiedBy>
  <dcterms:created xsi:type="dcterms:W3CDTF">2024-04-24T16:11:37Z</dcterms:created>
  <dcterms:modified xsi:type="dcterms:W3CDTF">2024-04-29T18:17:49Z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f46dfe0-534f-4c95-815c-5b1af86b9823_Enabled">
    <vt:lpwstr>true</vt:lpwstr>
  </property>
  <property fmtid="{D5CDD505-2E9C-101B-9397-08002B2CF9AE}" pid="3" name="MSIP_Label_2f46dfe0-534f-4c95-815c-5b1af86b9823_SetDate">
    <vt:lpwstr>2024-04-29T18:16:11Z</vt:lpwstr>
  </property>
  <property fmtid="{D5CDD505-2E9C-101B-9397-08002B2CF9AE}" pid="4" name="MSIP_Label_2f46dfe0-534f-4c95-815c-5b1af86b9823_Method">
    <vt:lpwstr>Privileged</vt:lpwstr>
  </property>
  <property fmtid="{D5CDD505-2E9C-101B-9397-08002B2CF9AE}" pid="5" name="MSIP_Label_2f46dfe0-534f-4c95-815c-5b1af86b9823_Name">
    <vt:lpwstr>2f46dfe0-534f-4c95-815c-5b1af86b9823</vt:lpwstr>
  </property>
  <property fmtid="{D5CDD505-2E9C-101B-9397-08002B2CF9AE}" pid="6" name="MSIP_Label_2f46dfe0-534f-4c95-815c-5b1af86b9823_SiteId">
    <vt:lpwstr>d5fb7087-3777-42ad-966a-892ef47225d1</vt:lpwstr>
  </property>
  <property fmtid="{D5CDD505-2E9C-101B-9397-08002B2CF9AE}" pid="7" name="MSIP_Label_2f46dfe0-534f-4c95-815c-5b1af86b9823_ActionId">
    <vt:lpwstr>5590aae0-ebea-46c5-bf26-8a779ef3ccdc</vt:lpwstr>
  </property>
  <property fmtid="{D5CDD505-2E9C-101B-9397-08002B2CF9AE}" pid="8" name="MSIP_Label_2f46dfe0-534f-4c95-815c-5b1af86b9823_ContentBits">
    <vt:lpwstr>0</vt:lpwstr>
  </property>
</Properties>
</file>