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SzetelaR\Documents\SzetelaR Plans\Final Proposed Road Plans\RAS Final Plans\Congress\"/>
    </mc:Choice>
  </mc:AlternateContent>
  <xr:revisionPtr revIDLastSave="0" documentId="8_{F6C06A02-9DF0-437C-973E-3CE15B8F2322}" xr6:coauthVersionLast="47" xr6:coauthVersionMax="47" xr10:uidLastSave="{00000000-0000-0000-0000-000000000000}"/>
  <bookViews>
    <workbookView xWindow="915" yWindow="1125" windowWidth="22935" windowHeight="107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4" l="1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H3" i="4" s="1"/>
  <c r="B5" i="4"/>
  <c r="D4" i="4"/>
  <c r="B4" i="4"/>
  <c r="D3" i="4"/>
  <c r="B3" i="4"/>
  <c r="G15" i="3"/>
  <c r="F15" i="3"/>
  <c r="E15" i="3"/>
  <c r="D15" i="3"/>
  <c r="C15" i="3"/>
  <c r="B15" i="3"/>
  <c r="I15" i="3" s="1"/>
  <c r="I14" i="3"/>
  <c r="H14" i="3"/>
  <c r="G14" i="3"/>
  <c r="F14" i="3"/>
  <c r="K14" i="3" s="1"/>
  <c r="E14" i="3"/>
  <c r="J14" i="3" s="1"/>
  <c r="D14" i="3"/>
  <c r="C14" i="3"/>
  <c r="B14" i="3"/>
  <c r="C13" i="3"/>
  <c r="B13" i="3"/>
  <c r="I13" i="3" s="1"/>
  <c r="E12" i="3"/>
  <c r="D12" i="3"/>
  <c r="G12" i="3" s="1"/>
  <c r="C12" i="3"/>
  <c r="B12" i="3"/>
  <c r="G11" i="3"/>
  <c r="F11" i="3"/>
  <c r="K11" i="3" s="1"/>
  <c r="E11" i="3"/>
  <c r="D11" i="3"/>
  <c r="C11" i="3"/>
  <c r="B11" i="3"/>
  <c r="I11" i="3" s="1"/>
  <c r="I10" i="3"/>
  <c r="H10" i="3"/>
  <c r="G10" i="3"/>
  <c r="F10" i="3"/>
  <c r="K10" i="3" s="1"/>
  <c r="E10" i="3"/>
  <c r="J10" i="3" s="1"/>
  <c r="D10" i="3"/>
  <c r="C10" i="3"/>
  <c r="B10" i="3"/>
  <c r="C9" i="3"/>
  <c r="B9" i="3"/>
  <c r="I9" i="3" s="1"/>
  <c r="E8" i="3"/>
  <c r="D8" i="3"/>
  <c r="G8" i="3" s="1"/>
  <c r="C8" i="3"/>
  <c r="B8" i="3"/>
  <c r="I8" i="3" s="1"/>
  <c r="G7" i="3"/>
  <c r="H7" i="3" s="1"/>
  <c r="F7" i="3"/>
  <c r="E7" i="3"/>
  <c r="J7" i="3" s="1"/>
  <c r="D7" i="3"/>
  <c r="C7" i="3"/>
  <c r="B7" i="3"/>
  <c r="I7" i="3" s="1"/>
  <c r="C6" i="3"/>
  <c r="B6" i="3"/>
  <c r="E5" i="3"/>
  <c r="D5" i="3"/>
  <c r="G5" i="3" s="1"/>
  <c r="C5" i="3"/>
  <c r="B5" i="3"/>
  <c r="I5" i="3" s="1"/>
  <c r="G4" i="3"/>
  <c r="F4" i="3"/>
  <c r="K4" i="3" s="1"/>
  <c r="E4" i="3"/>
  <c r="D4" i="3"/>
  <c r="C4" i="3"/>
  <c r="B4" i="3"/>
  <c r="I4" i="3" s="1"/>
  <c r="C3" i="3"/>
  <c r="B3" i="3"/>
  <c r="I3" i="3" s="1"/>
  <c r="B9" i="2"/>
  <c r="B7" i="2"/>
  <c r="G15" i="1"/>
  <c r="E15" i="1"/>
  <c r="C15" i="4" s="1"/>
  <c r="D15" i="1"/>
  <c r="F15" i="1" s="1"/>
  <c r="F14" i="1"/>
  <c r="C14" i="2" s="1"/>
  <c r="E14" i="1"/>
  <c r="B14" i="2" s="1"/>
  <c r="D14" i="1"/>
  <c r="D13" i="1"/>
  <c r="F13" i="1" s="1"/>
  <c r="F12" i="1"/>
  <c r="C12" i="2" s="1"/>
  <c r="D12" i="1"/>
  <c r="E12" i="1" s="1"/>
  <c r="D11" i="1"/>
  <c r="F11" i="1" s="1"/>
  <c r="H10" i="1"/>
  <c r="F10" i="1"/>
  <c r="C10" i="2" s="1"/>
  <c r="D10" i="1"/>
  <c r="E10" i="1" s="1"/>
  <c r="F9" i="1"/>
  <c r="E9" i="4" s="1"/>
  <c r="E9" i="1"/>
  <c r="C9" i="4" s="1"/>
  <c r="D9" i="1"/>
  <c r="D8" i="1"/>
  <c r="F8" i="1" s="1"/>
  <c r="G7" i="1"/>
  <c r="E7" i="1"/>
  <c r="C7" i="4" s="1"/>
  <c r="D7" i="1"/>
  <c r="F7" i="1" s="1"/>
  <c r="F6" i="1"/>
  <c r="E6" i="4" s="1"/>
  <c r="E6" i="1"/>
  <c r="G6" i="1" s="1"/>
  <c r="D6" i="1"/>
  <c r="D5" i="1"/>
  <c r="E5" i="1" s="1"/>
  <c r="D4" i="1"/>
  <c r="F4" i="1" s="1"/>
  <c r="F3" i="1"/>
  <c r="E3" i="4" s="1"/>
  <c r="E3" i="1"/>
  <c r="C3" i="4" s="1"/>
  <c r="D3" i="1"/>
  <c r="E13" i="4" l="1"/>
  <c r="H13" i="1"/>
  <c r="C13" i="2"/>
  <c r="I12" i="3"/>
  <c r="E7" i="4"/>
  <c r="H7" i="1"/>
  <c r="C7" i="2"/>
  <c r="K7" i="3"/>
  <c r="K15" i="3"/>
  <c r="G10" i="1"/>
  <c r="B10" i="2"/>
  <c r="C10" i="4"/>
  <c r="E15" i="4"/>
  <c r="C15" i="2"/>
  <c r="H15" i="1"/>
  <c r="E11" i="4"/>
  <c r="H11" i="1"/>
  <c r="C11" i="2"/>
  <c r="C5" i="4"/>
  <c r="B5" i="2"/>
  <c r="G5" i="1"/>
  <c r="H4" i="1"/>
  <c r="E4" i="4"/>
  <c r="C4" i="2"/>
  <c r="E8" i="4"/>
  <c r="C8" i="2"/>
  <c r="H8" i="1"/>
  <c r="G12" i="1"/>
  <c r="B12" i="2"/>
  <c r="C12" i="4"/>
  <c r="J4" i="3"/>
  <c r="J11" i="3"/>
  <c r="G3" i="1"/>
  <c r="E11" i="1"/>
  <c r="H12" i="1"/>
  <c r="H3" i="1"/>
  <c r="F5" i="1"/>
  <c r="H6" i="1"/>
  <c r="E8" i="1"/>
  <c r="H9" i="1"/>
  <c r="G14" i="1"/>
  <c r="B15" i="2"/>
  <c r="D3" i="3"/>
  <c r="G3" i="3" s="1"/>
  <c r="H3" i="3" s="1"/>
  <c r="H4" i="3"/>
  <c r="F5" i="3"/>
  <c r="K5" i="3" s="1"/>
  <c r="D6" i="3"/>
  <c r="G6" i="3" s="1"/>
  <c r="I6" i="3" s="1"/>
  <c r="F8" i="3"/>
  <c r="K8" i="3" s="1"/>
  <c r="D9" i="3"/>
  <c r="G9" i="3" s="1"/>
  <c r="H11" i="3"/>
  <c r="F12" i="3"/>
  <c r="K12" i="3" s="1"/>
  <c r="D13" i="3"/>
  <c r="G13" i="3" s="1"/>
  <c r="H13" i="3" s="1"/>
  <c r="H15" i="3"/>
  <c r="J15" i="3" s="1"/>
  <c r="E13" i="1"/>
  <c r="H14" i="1"/>
  <c r="B3" i="2"/>
  <c r="B6" i="2"/>
  <c r="E3" i="3"/>
  <c r="E6" i="3"/>
  <c r="E9" i="3"/>
  <c r="J9" i="3" s="1"/>
  <c r="E13" i="3"/>
  <c r="C6" i="4"/>
  <c r="C14" i="4"/>
  <c r="E4" i="1"/>
  <c r="C3" i="2"/>
  <c r="C6" i="2"/>
  <c r="F3" i="3"/>
  <c r="K3" i="3" s="1"/>
  <c r="H5" i="3"/>
  <c r="J5" i="3" s="1"/>
  <c r="F6" i="3"/>
  <c r="H8" i="3"/>
  <c r="J8" i="3" s="1"/>
  <c r="F9" i="3"/>
  <c r="K9" i="3" s="1"/>
  <c r="H12" i="3"/>
  <c r="J12" i="3" s="1"/>
  <c r="F13" i="3"/>
  <c r="K13" i="3" s="1"/>
  <c r="G9" i="1"/>
  <c r="C9" i="2"/>
  <c r="E10" i="4"/>
  <c r="E12" i="4"/>
  <c r="E14" i="4"/>
  <c r="H6" i="3"/>
  <c r="H9" i="3"/>
  <c r="H2" i="4"/>
  <c r="J6" i="3" l="1"/>
  <c r="C11" i="4"/>
  <c r="G11" i="1"/>
  <c r="B11" i="2"/>
  <c r="J3" i="3"/>
  <c r="G4" i="1"/>
  <c r="C4" i="4"/>
  <c r="B4" i="2"/>
  <c r="L1" i="2"/>
  <c r="D3" i="2"/>
  <c r="B8" i="2"/>
  <c r="L3" i="2" s="1"/>
  <c r="L5" i="2" s="1"/>
  <c r="G8" i="1"/>
  <c r="M1" i="1" s="1"/>
  <c r="C8" i="4"/>
  <c r="C13" i="4"/>
  <c r="G13" i="1"/>
  <c r="B13" i="2"/>
  <c r="E5" i="4"/>
  <c r="C5" i="2"/>
  <c r="L4" i="2" s="1"/>
  <c r="H5" i="1"/>
  <c r="K6" i="3"/>
  <c r="O3" i="3" s="1"/>
  <c r="P3" i="3" s="1"/>
  <c r="J13" i="3"/>
  <c r="I3" i="4"/>
  <c r="M2" i="1"/>
  <c r="J5" i="1" l="1"/>
  <c r="K6" i="1"/>
  <c r="I2" i="4"/>
  <c r="J2" i="4" s="1"/>
  <c r="K2" i="4" s="1"/>
  <c r="O2" i="3"/>
  <c r="J3" i="4"/>
  <c r="K3" i="4" s="1"/>
  <c r="L2" i="2"/>
  <c r="L6" i="2" s="1"/>
  <c r="G14" i="2"/>
  <c r="G10" i="2"/>
  <c r="F10" i="2"/>
  <c r="G8" i="2"/>
  <c r="G3" i="2"/>
  <c r="F8" i="2"/>
  <c r="G6" i="2"/>
  <c r="F3" i="2"/>
  <c r="G5" i="2"/>
  <c r="G15" i="2"/>
  <c r="G13" i="2"/>
  <c r="G11" i="2"/>
  <c r="F6" i="2"/>
  <c r="F14" i="2"/>
  <c r="F15" i="2"/>
  <c r="F13" i="2"/>
  <c r="F11" i="2"/>
  <c r="G4" i="2"/>
  <c r="F12" i="2"/>
  <c r="G9" i="2"/>
  <c r="G7" i="2"/>
  <c r="F4" i="2"/>
  <c r="F9" i="2"/>
  <c r="F7" i="2"/>
  <c r="G12" i="2"/>
  <c r="F5" i="2"/>
  <c r="J10" i="2" l="1"/>
  <c r="I9" i="2"/>
  <c r="P2" i="3"/>
  <c r="M6" i="3" s="1"/>
  <c r="N7" i="3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<sst xmlns="http://schemas.openxmlformats.org/spreadsheetml/2006/main" count="69" uniqueCount="30">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</sst>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Margins'!$E$3:$E$15</c:f>
              <c:numCache>
                <c:formatCode>0.0%</c:formatCode>
                <c:ptCount val="13"/>
                <c:pt idx="0">
                  <c:v>0.75902499351271369</c:v>
                </c:pt>
                <c:pt idx="1">
                  <c:v>0.74400652207984808</c:v>
                </c:pt>
                <c:pt idx="2">
                  <c:v>0.56233487513123548</c:v>
                </c:pt>
                <c:pt idx="3">
                  <c:v>0.44769771591736962</c:v>
                </c:pt>
                <c:pt idx="4">
                  <c:v>0.5223379130882112</c:v>
                </c:pt>
                <c:pt idx="5">
                  <c:v>0.55820264736553493</c:v>
                </c:pt>
                <c:pt idx="6">
                  <c:v>0.59411355993199833</c:v>
                </c:pt>
                <c:pt idx="7">
                  <c:v>0.42264931238750314</c:v>
                </c:pt>
                <c:pt idx="8">
                  <c:v>0.45881851004586921</c:v>
                </c:pt>
                <c:pt idx="9">
                  <c:v>0.38658603835533845</c:v>
                </c:pt>
                <c:pt idx="10">
                  <c:v>0.54874853342887575</c:v>
                </c:pt>
                <c:pt idx="11">
                  <c:v>0.42777986376721205</c:v>
                </c:pt>
                <c:pt idx="12">
                  <c:v>0.42765667574931882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B-41D3-A221-F66706BA5F5F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Margins'!$F$3:$F$15</c:f>
              <c:numCache>
                <c:formatCode>0.0%</c:formatCode>
                <c:ptCount val="13"/>
                <c:pt idx="0">
                  <c:v>0.24097500648728634</c:v>
                </c:pt>
                <c:pt idx="1">
                  <c:v>0.25599347792015192</c:v>
                </c:pt>
                <c:pt idx="2">
                  <c:v>0.43766512486876447</c:v>
                </c:pt>
                <c:pt idx="3">
                  <c:v>0.55230228408263038</c:v>
                </c:pt>
                <c:pt idx="4">
                  <c:v>0.4776620869117888</c:v>
                </c:pt>
                <c:pt idx="5">
                  <c:v>0.44179735263446501</c:v>
                </c:pt>
                <c:pt idx="6">
                  <c:v>0.40588644006800173</c:v>
                </c:pt>
                <c:pt idx="7">
                  <c:v>0.57735068761249686</c:v>
                </c:pt>
                <c:pt idx="8">
                  <c:v>0.54118148995413073</c:v>
                </c:pt>
                <c:pt idx="9">
                  <c:v>0.61341396164466155</c:v>
                </c:pt>
                <c:pt idx="10">
                  <c:v>0.4512514665711243</c:v>
                </c:pt>
                <c:pt idx="11">
                  <c:v>0.57222013623278789</c:v>
                </c:pt>
                <c:pt idx="12">
                  <c:v>0.57234332425068124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B-41D3-A221-F66706BA5F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6682344"/>
        <c:axId val="1"/>
      </c:lineChart>
      <c:catAx>
        <c:axId val="746682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746682344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Margins'!$E$3:$E$15</c:f>
              <c:numCache>
                <c:formatCode>0.0%</c:formatCode>
                <c:ptCount val="13"/>
                <c:pt idx="0">
                  <c:v>0.75902499351271369</c:v>
                </c:pt>
                <c:pt idx="1">
                  <c:v>0.74400652207984808</c:v>
                </c:pt>
                <c:pt idx="2">
                  <c:v>0.56233487513123548</c:v>
                </c:pt>
                <c:pt idx="3">
                  <c:v>0.44769771591736962</c:v>
                </c:pt>
                <c:pt idx="4">
                  <c:v>0.5223379130882112</c:v>
                </c:pt>
                <c:pt idx="5">
                  <c:v>0.55820264736553493</c:v>
                </c:pt>
                <c:pt idx="6">
                  <c:v>0.59411355993199833</c:v>
                </c:pt>
                <c:pt idx="7">
                  <c:v>0.42264931238750314</c:v>
                </c:pt>
                <c:pt idx="8">
                  <c:v>0.45881851004586921</c:v>
                </c:pt>
                <c:pt idx="9">
                  <c:v>0.38658603835533845</c:v>
                </c:pt>
                <c:pt idx="10">
                  <c:v>0.54874853342887575</c:v>
                </c:pt>
                <c:pt idx="11">
                  <c:v>0.42777986376721205</c:v>
                </c:pt>
                <c:pt idx="12">
                  <c:v>0.42765667574931882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41-41F0-B2F1-4837ABA6000E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Margins'!$F$3:$F$15</c:f>
              <c:numCache>
                <c:formatCode>0.0%</c:formatCode>
                <c:ptCount val="13"/>
                <c:pt idx="0">
                  <c:v>0.24097500648728634</c:v>
                </c:pt>
                <c:pt idx="1">
                  <c:v>0.25599347792015192</c:v>
                </c:pt>
                <c:pt idx="2">
                  <c:v>0.43766512486876447</c:v>
                </c:pt>
                <c:pt idx="3">
                  <c:v>0.55230228408263038</c:v>
                </c:pt>
                <c:pt idx="4">
                  <c:v>0.4776620869117888</c:v>
                </c:pt>
                <c:pt idx="5">
                  <c:v>0.44179735263446501</c:v>
                </c:pt>
                <c:pt idx="6">
                  <c:v>0.40588644006800173</c:v>
                </c:pt>
                <c:pt idx="7">
                  <c:v>0.57735068761249686</c:v>
                </c:pt>
                <c:pt idx="8">
                  <c:v>0.54118148995413073</c:v>
                </c:pt>
                <c:pt idx="9">
                  <c:v>0.61341396164466155</c:v>
                </c:pt>
                <c:pt idx="10">
                  <c:v>0.4512514665711243</c:v>
                </c:pt>
                <c:pt idx="11">
                  <c:v>0.57222013623278789</c:v>
                </c:pt>
                <c:pt idx="12">
                  <c:v>0.57234332425068124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41-41F0-B2F1-4837ABA60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9185728"/>
        <c:axId val="1"/>
      </c:barChart>
      <c:catAx>
        <c:axId val="599185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5991857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25</xdr:row>
      <xdr:rowOff>66675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47</xdr:row>
      <xdr:rowOff>142875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AVERAGE(G2:G15)</f>
        <v>0.61268129207691679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AVERAGE(H2:H15)</f>
        <v>0.57146864729623148</v>
      </c>
    </row>
    <row r="3" spans="1:17" ht="16.5" customHeight="1" x14ac:dyDescent="0.25">
      <c r="A3" s="2">
        <v>1</v>
      </c>
      <c r="B3" s="5">
        <v>2673494</v>
      </c>
      <c r="C3" s="8">
        <v>848780</v>
      </c>
      <c r="D3" s="12">
        <f t="shared" ref="D3:D15" si="0">SUM(B3:C3)</f>
        <v>3522274</v>
      </c>
      <c r="E3" s="13">
        <f t="shared" ref="E3:E15" si="1">B3/D3</f>
        <v>0.75902499351271369</v>
      </c>
      <c r="F3" s="16">
        <f t="shared" ref="F3:F15" si="2">C3/D3</f>
        <v>0.24097500648728634</v>
      </c>
      <c r="G3" s="13">
        <f t="shared" ref="G3:G15" si="3">IF(E3&gt;0.5,E3,"")</f>
        <v>0.75902499351271369</v>
      </c>
      <c r="H3" s="16" t="str">
        <f t="shared" ref="H3:H15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5">
        <v>2824498</v>
      </c>
      <c r="C4" s="8">
        <v>971837</v>
      </c>
      <c r="D4" s="12">
        <f t="shared" si="0"/>
        <v>3796335</v>
      </c>
      <c r="E4" s="13">
        <f t="shared" si="1"/>
        <v>0.74400652207984808</v>
      </c>
      <c r="F4" s="16">
        <f t="shared" si="2"/>
        <v>0.25599347792015192</v>
      </c>
      <c r="G4" s="14">
        <f t="shared" si="3"/>
        <v>0.74400652207984808</v>
      </c>
      <c r="H4" s="17" t="str">
        <f t="shared" si="4"/>
        <v/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5">
        <v>2667368</v>
      </c>
      <c r="C5" s="8">
        <v>2076012</v>
      </c>
      <c r="D5" s="12">
        <f t="shared" si="0"/>
        <v>4743380</v>
      </c>
      <c r="E5" s="13">
        <f t="shared" si="1"/>
        <v>0.56233487513123548</v>
      </c>
      <c r="F5" s="16">
        <f t="shared" si="2"/>
        <v>0.43766512486876447</v>
      </c>
      <c r="G5" s="14">
        <f t="shared" si="3"/>
        <v>0.56233487513123548</v>
      </c>
      <c r="H5" s="17" t="str">
        <f t="shared" si="4"/>
        <v/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5">
        <v>1906253</v>
      </c>
      <c r="C6" s="8">
        <v>2351649</v>
      </c>
      <c r="D6" s="12">
        <f t="shared" si="0"/>
        <v>4257902</v>
      </c>
      <c r="E6" s="13">
        <f t="shared" si="1"/>
        <v>0.44769771591736962</v>
      </c>
      <c r="F6" s="16">
        <f t="shared" si="2"/>
        <v>0.55230228408263038</v>
      </c>
      <c r="G6" s="14" t="str">
        <f t="shared" si="3"/>
        <v/>
      </c>
      <c r="H6" s="17">
        <f t="shared" si="4"/>
        <v>0.55230228408263038</v>
      </c>
      <c r="I6" s="18"/>
      <c r="J6" s="20"/>
      <c r="K6" s="60">
        <f>MAX(M1:M2)-MIN(M1:M2)</f>
        <v>4.1212644780685315E-2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5">
        <v>2345514</v>
      </c>
      <c r="C7" s="8">
        <v>2144901</v>
      </c>
      <c r="D7" s="12">
        <f t="shared" si="0"/>
        <v>4490415</v>
      </c>
      <c r="E7" s="13">
        <f t="shared" si="1"/>
        <v>0.5223379130882112</v>
      </c>
      <c r="F7" s="16">
        <f t="shared" si="2"/>
        <v>0.4776620869117888</v>
      </c>
      <c r="G7" s="14">
        <f t="shared" si="3"/>
        <v>0.5223379130882112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2537774</v>
      </c>
      <c r="C8" s="9">
        <v>2008557</v>
      </c>
      <c r="D8" s="12">
        <f t="shared" si="0"/>
        <v>4546331</v>
      </c>
      <c r="E8" s="14">
        <f t="shared" si="1"/>
        <v>0.55820264736553493</v>
      </c>
      <c r="F8" s="17">
        <f t="shared" si="2"/>
        <v>0.44179735263446501</v>
      </c>
      <c r="G8" s="14">
        <f t="shared" si="3"/>
        <v>0.55820264736553493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2738794</v>
      </c>
      <c r="C9" s="9">
        <v>1871089</v>
      </c>
      <c r="D9" s="12">
        <f t="shared" si="0"/>
        <v>4609883</v>
      </c>
      <c r="E9" s="14">
        <f t="shared" si="1"/>
        <v>0.59411355993199833</v>
      </c>
      <c r="F9" s="17">
        <f t="shared" si="2"/>
        <v>0.40588644006800173</v>
      </c>
      <c r="G9" s="14">
        <f t="shared" si="3"/>
        <v>0.59411355993199833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1653779</v>
      </c>
      <c r="C10" s="9">
        <v>2259108</v>
      </c>
      <c r="D10" s="12">
        <f t="shared" si="0"/>
        <v>3912887</v>
      </c>
      <c r="E10" s="14">
        <f t="shared" si="1"/>
        <v>0.42264931238750314</v>
      </c>
      <c r="F10" s="17">
        <f t="shared" si="2"/>
        <v>0.57735068761249686</v>
      </c>
      <c r="G10" s="14" t="str">
        <f t="shared" si="3"/>
        <v/>
      </c>
      <c r="H10" s="17">
        <f t="shared" si="4"/>
        <v>0.57735068761249686</v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1922829</v>
      </c>
      <c r="C11" s="9">
        <v>2267998</v>
      </c>
      <c r="D11" s="12">
        <f t="shared" si="0"/>
        <v>4190827</v>
      </c>
      <c r="E11" s="14">
        <f t="shared" si="1"/>
        <v>0.45881851004586921</v>
      </c>
      <c r="F11" s="17">
        <f t="shared" si="2"/>
        <v>0.54118148995413073</v>
      </c>
      <c r="G11" s="14" t="str">
        <f t="shared" si="3"/>
        <v/>
      </c>
      <c r="H11" s="17">
        <f t="shared" si="4"/>
        <v>0.54118148995413073</v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1764502</v>
      </c>
      <c r="C12" s="9">
        <v>2799817</v>
      </c>
      <c r="D12" s="12">
        <f t="shared" si="0"/>
        <v>4564319</v>
      </c>
      <c r="E12" s="14">
        <f t="shared" si="1"/>
        <v>0.38658603835533845</v>
      </c>
      <c r="F12" s="17">
        <f t="shared" si="2"/>
        <v>0.61341396164466155</v>
      </c>
      <c r="G12" s="14" t="str">
        <f t="shared" si="3"/>
        <v/>
      </c>
      <c r="H12" s="17">
        <f t="shared" si="4"/>
        <v>0.61341396164466155</v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2453627</v>
      </c>
      <c r="C13" s="9">
        <v>2017687</v>
      </c>
      <c r="D13" s="12">
        <f t="shared" si="0"/>
        <v>4471314</v>
      </c>
      <c r="E13" s="14">
        <f t="shared" si="1"/>
        <v>0.54874853342887575</v>
      </c>
      <c r="F13" s="17">
        <f t="shared" si="2"/>
        <v>0.4512514665711243</v>
      </c>
      <c r="G13" s="14">
        <f t="shared" si="3"/>
        <v>0.54874853342887575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2016550</v>
      </c>
      <c r="C14" s="9">
        <v>2697440</v>
      </c>
      <c r="D14" s="12">
        <f t="shared" si="0"/>
        <v>4713990</v>
      </c>
      <c r="E14" s="14">
        <f t="shared" si="1"/>
        <v>0.42777986376721205</v>
      </c>
      <c r="F14" s="17">
        <f t="shared" si="2"/>
        <v>0.57222013623278789</v>
      </c>
      <c r="G14" s="14" t="str">
        <f t="shared" si="3"/>
        <v/>
      </c>
      <c r="H14" s="17">
        <f t="shared" si="4"/>
        <v>0.57222013623278789</v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1773535</v>
      </c>
      <c r="C15" s="9">
        <v>2373565</v>
      </c>
      <c r="D15" s="12">
        <f t="shared" si="0"/>
        <v>4147100</v>
      </c>
      <c r="E15" s="14">
        <f t="shared" si="1"/>
        <v>0.42765667574931882</v>
      </c>
      <c r="F15" s="17">
        <f t="shared" si="2"/>
        <v>0.57234332425068124</v>
      </c>
      <c r="G15" s="14" t="str">
        <f t="shared" si="3"/>
        <v/>
      </c>
      <c r="H15" s="17">
        <f t="shared" si="4"/>
        <v>0.57234332425068124</v>
      </c>
      <c r="I15" s="18"/>
      <c r="J15" s="10"/>
      <c r="K15" s="10"/>
      <c r="L15" s="10"/>
      <c r="M15" s="10"/>
    </row>
    <row r="16" spans="1:17" ht="15.75" customHeight="1" x14ac:dyDescent="0.25">
      <c r="J16" s="10"/>
      <c r="K16" s="10"/>
      <c r="L16" s="10"/>
      <c r="M16" s="10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MEDIAN(B2:B15)</f>
        <v>0.5223379130882112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MEDIAN(C2:C15)</f>
        <v>0.4776620869117888</v>
      </c>
    </row>
    <row r="3" spans="1:12" ht="15.75" customHeight="1" x14ac:dyDescent="0.25">
      <c r="A3" s="2">
        <v>1</v>
      </c>
      <c r="B3" s="13">
        <f>'Lopsided Margins'!E3</f>
        <v>0.75902499351271369</v>
      </c>
      <c r="C3" s="16">
        <f>'Lopsided Margins'!F3</f>
        <v>0.24097500648728634</v>
      </c>
      <c r="D3" s="33">
        <f>RANK(B3,$B$3:$B$3)</f>
        <v>1</v>
      </c>
      <c r="E3" s="34">
        <v>1</v>
      </c>
      <c r="F3" s="37" t="e">
        <f t="shared" ref="F3:F15" si="0">INDEX($B$3:$B$3,MATCH(14,$D$3:$D$3,0))</f>
        <v>#N/A</v>
      </c>
      <c r="G3" s="40" t="e">
        <f t="shared" ref="G3:G15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AVERAGE(B2:B15)</f>
        <v>0.527689012366233</v>
      </c>
    </row>
    <row r="4" spans="1:12" ht="16.5" customHeight="1" x14ac:dyDescent="0.25">
      <c r="A4" s="3">
        <v>2</v>
      </c>
      <c r="B4" s="14">
        <f>'Lopsided Margins'!E4</f>
        <v>0.74400652207984808</v>
      </c>
      <c r="C4" s="17">
        <f>'Lopsided Margins'!F4</f>
        <v>0.25599347792015192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AVERAGE(C2:C15)</f>
        <v>0.472310987633767</v>
      </c>
    </row>
    <row r="5" spans="1:12" ht="15.75" customHeight="1" x14ac:dyDescent="0.25">
      <c r="A5" s="3">
        <v>3</v>
      </c>
      <c r="B5" s="14">
        <f>'Lopsided Margins'!E5</f>
        <v>0.56233487513123548</v>
      </c>
      <c r="C5" s="17">
        <f>'Lopsided Margins'!F5</f>
        <v>0.43766512486876447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5.3510992780217981E-3</v>
      </c>
    </row>
    <row r="6" spans="1:12" ht="16.5" customHeight="1" x14ac:dyDescent="0.25">
      <c r="A6" s="3">
        <v>4</v>
      </c>
      <c r="B6" s="14">
        <f>'Lopsided Margins'!E6</f>
        <v>0.44769771591736962</v>
      </c>
      <c r="C6" s="17">
        <f>'Lopsided Margins'!F6</f>
        <v>0.55230228408263038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-5.3510992780217981E-3</v>
      </c>
    </row>
    <row r="7" spans="1:12" ht="16.5" customHeight="1" x14ac:dyDescent="0.25">
      <c r="A7" s="3">
        <v>5</v>
      </c>
      <c r="B7" s="14">
        <f>'Lopsided Margins'!E7</f>
        <v>0.5223379130882112</v>
      </c>
      <c r="C7" s="17">
        <f>'Lopsided Margins'!F7</f>
        <v>0.4776620869117888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0.55820264736553493</v>
      </c>
      <c r="C8" s="17">
        <f>'Lopsided Margins'!F8</f>
        <v>0.44179735263446501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0.59411355993199833</v>
      </c>
      <c r="C9" s="17">
        <f>'Lopsided Margins'!F9</f>
        <v>0.40588644006800173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0.42264931238750314</v>
      </c>
      <c r="C10" s="17">
        <f>'Lopsided Margins'!F10</f>
        <v>0.57735068761249686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5.3510992780217981E-3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0.45881851004586921</v>
      </c>
      <c r="C11" s="17">
        <f>'Lopsided Margins'!F11</f>
        <v>0.54118148995413073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0.38658603835533845</v>
      </c>
      <c r="C12" s="17">
        <f>'Lopsided Margins'!F12</f>
        <v>0.61341396164466155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0.54874853342887575</v>
      </c>
      <c r="C13" s="17">
        <f>'Lopsided Margins'!F13</f>
        <v>0.4512514665711243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0.42777986376721205</v>
      </c>
      <c r="C14" s="17">
        <f>'Lopsided Margins'!F14</f>
        <v>0.57222013623278789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0.42765667574931882</v>
      </c>
      <c r="C15" s="17">
        <f>'Lopsided Margins'!F15</f>
        <v>0.57234332425068124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I16" s="10"/>
      <c r="J16" s="10"/>
      <c r="K16" s="10"/>
      <c r="L16" s="10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5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SUM(J2:J15)</f>
        <v>14188551</v>
      </c>
      <c r="P2" s="48">
        <f>O2/SUM(D2:D15)</f>
        <v>0.25351657050069742</v>
      </c>
      <c r="Q2" s="50"/>
    </row>
    <row r="3" spans="1:17" ht="16.5" customHeight="1" x14ac:dyDescent="0.25">
      <c r="A3" s="2">
        <v>1</v>
      </c>
      <c r="B3" s="6">
        <f>'Lopsided Margins'!B3</f>
        <v>2673494</v>
      </c>
      <c r="C3" s="9">
        <f>'Lopsided Margins'!C3</f>
        <v>848780</v>
      </c>
      <c r="D3" s="12">
        <f t="shared" ref="D3:D15" si="0">SUM(B3:C3)</f>
        <v>3522274</v>
      </c>
      <c r="E3" s="43">
        <f t="shared" ref="E3:E15" si="1">IF(MAX(B3:C3)=B3,0,B3)</f>
        <v>0</v>
      </c>
      <c r="F3" s="44">
        <f t="shared" ref="F3:F15" si="2">IF(MAX(B3:C3)=B3,C3,0)</f>
        <v>848780</v>
      </c>
      <c r="G3" s="12">
        <f t="shared" ref="G3:G15" si="3">D3/2</f>
        <v>1761137</v>
      </c>
      <c r="H3" s="43">
        <f t="shared" ref="H3:H15" si="4">IF(MAX(B3:C3)=B3,B3-G3,0)</f>
        <v>912357</v>
      </c>
      <c r="I3" s="44">
        <f t="shared" ref="I3:I15" si="5">IF(MAX(B3:C3)=B3,0,C3-G3)</f>
        <v>0</v>
      </c>
      <c r="J3" s="43">
        <f t="shared" ref="J3:J15" si="6">MAX(E3,H3)</f>
        <v>912357</v>
      </c>
      <c r="K3" s="44">
        <f t="shared" ref="K3:K15" si="7">MAX(F3,I3)</f>
        <v>848780</v>
      </c>
      <c r="L3" s="18"/>
      <c r="M3" s="54"/>
      <c r="N3" s="22" t="s">
        <v>3</v>
      </c>
      <c r="O3" s="47">
        <f>SUM(K2:K15)</f>
        <v>13794927.5</v>
      </c>
      <c r="P3" s="49">
        <f>O3/SUM(D2:D15)</f>
        <v>0.2464834294993026</v>
      </c>
      <c r="Q3" s="50"/>
    </row>
    <row r="4" spans="1:17" ht="16.5" customHeight="1" x14ac:dyDescent="0.25">
      <c r="A4" s="3">
        <v>2</v>
      </c>
      <c r="B4" s="6">
        <f>'Lopsided Margins'!B4</f>
        <v>2824498</v>
      </c>
      <c r="C4" s="9">
        <f>'Lopsided Margins'!C4</f>
        <v>971837</v>
      </c>
      <c r="D4" s="12">
        <f t="shared" si="0"/>
        <v>3796335</v>
      </c>
      <c r="E4" s="6">
        <f t="shared" si="1"/>
        <v>0</v>
      </c>
      <c r="F4" s="9">
        <f t="shared" si="2"/>
        <v>971837</v>
      </c>
      <c r="G4" s="12">
        <f t="shared" si="3"/>
        <v>1898167.5</v>
      </c>
      <c r="H4" s="6">
        <f t="shared" si="4"/>
        <v>926330.5</v>
      </c>
      <c r="I4" s="9">
        <f t="shared" si="5"/>
        <v>0</v>
      </c>
      <c r="J4" s="6">
        <f t="shared" si="6"/>
        <v>926330.5</v>
      </c>
      <c r="K4" s="9">
        <f t="shared" si="7"/>
        <v>971837</v>
      </c>
      <c r="L4" s="18"/>
    </row>
    <row r="5" spans="1:17" x14ac:dyDescent="0.25">
      <c r="A5" s="3">
        <v>3</v>
      </c>
      <c r="B5" s="6">
        <f>'Lopsided Margins'!B5</f>
        <v>2667368</v>
      </c>
      <c r="C5" s="9">
        <f>'Lopsided Margins'!C5</f>
        <v>2076012</v>
      </c>
      <c r="D5" s="12">
        <f t="shared" si="0"/>
        <v>4743380</v>
      </c>
      <c r="E5" s="6">
        <f t="shared" si="1"/>
        <v>0</v>
      </c>
      <c r="F5" s="9">
        <f t="shared" si="2"/>
        <v>2076012</v>
      </c>
      <c r="G5" s="12">
        <f t="shared" si="3"/>
        <v>2371690</v>
      </c>
      <c r="H5" s="6">
        <f t="shared" si="4"/>
        <v>295678</v>
      </c>
      <c r="I5" s="9">
        <f t="shared" si="5"/>
        <v>0</v>
      </c>
      <c r="J5" s="6">
        <f t="shared" si="6"/>
        <v>295678</v>
      </c>
      <c r="K5" s="9">
        <f t="shared" si="7"/>
        <v>2076012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1906253</v>
      </c>
      <c r="C6" s="9">
        <f>'Lopsided Margins'!C6</f>
        <v>2351649</v>
      </c>
      <c r="D6" s="12">
        <f t="shared" si="0"/>
        <v>4257902</v>
      </c>
      <c r="E6" s="6">
        <f t="shared" si="1"/>
        <v>1906253</v>
      </c>
      <c r="F6" s="9">
        <f t="shared" si="2"/>
        <v>0</v>
      </c>
      <c r="G6" s="12">
        <f t="shared" si="3"/>
        <v>2128951</v>
      </c>
      <c r="H6" s="6">
        <f t="shared" si="4"/>
        <v>0</v>
      </c>
      <c r="I6" s="9">
        <f t="shared" si="5"/>
        <v>222698</v>
      </c>
      <c r="J6" s="6">
        <f t="shared" si="6"/>
        <v>1906253</v>
      </c>
      <c r="K6" s="9">
        <f t="shared" si="7"/>
        <v>222698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2345514</v>
      </c>
      <c r="C7" s="9">
        <f>'Lopsided Margins'!C7</f>
        <v>2144901</v>
      </c>
      <c r="D7" s="12">
        <f t="shared" si="0"/>
        <v>4490415</v>
      </c>
      <c r="E7" s="6">
        <f t="shared" si="1"/>
        <v>0</v>
      </c>
      <c r="F7" s="9">
        <f t="shared" si="2"/>
        <v>2144901</v>
      </c>
      <c r="G7" s="12">
        <f t="shared" si="3"/>
        <v>2245207.5</v>
      </c>
      <c r="H7" s="6">
        <f t="shared" si="4"/>
        <v>100306.5</v>
      </c>
      <c r="I7" s="9">
        <f t="shared" si="5"/>
        <v>0</v>
      </c>
      <c r="J7" s="6">
        <f t="shared" si="6"/>
        <v>100306.5</v>
      </c>
      <c r="K7" s="9">
        <f t="shared" si="7"/>
        <v>2144901</v>
      </c>
      <c r="L7" s="18"/>
      <c r="M7" s="20"/>
      <c r="N7" s="60">
        <f>(MAX(O2:O3)-MIN(O2:O3))/SUM(D2:D15)</f>
        <v>7.033141001394805E-3</v>
      </c>
      <c r="O7" s="61"/>
      <c r="P7" s="62"/>
    </row>
    <row r="8" spans="1:17" x14ac:dyDescent="0.25">
      <c r="A8" s="3">
        <v>6</v>
      </c>
      <c r="B8" s="6">
        <f>'Lopsided Margins'!B8</f>
        <v>2537774</v>
      </c>
      <c r="C8" s="9">
        <f>'Lopsided Margins'!C8</f>
        <v>2008557</v>
      </c>
      <c r="D8" s="12">
        <f t="shared" si="0"/>
        <v>4546331</v>
      </c>
      <c r="E8" s="6">
        <f t="shared" si="1"/>
        <v>0</v>
      </c>
      <c r="F8" s="9">
        <f t="shared" si="2"/>
        <v>2008557</v>
      </c>
      <c r="G8" s="12">
        <f t="shared" si="3"/>
        <v>2273165.5</v>
      </c>
      <c r="H8" s="6">
        <f t="shared" si="4"/>
        <v>264608.5</v>
      </c>
      <c r="I8" s="9">
        <f t="shared" si="5"/>
        <v>0</v>
      </c>
      <c r="J8" s="6">
        <f t="shared" si="6"/>
        <v>264608.5</v>
      </c>
      <c r="K8" s="9">
        <f t="shared" si="7"/>
        <v>2008557</v>
      </c>
      <c r="L8" s="18"/>
    </row>
    <row r="9" spans="1:17" x14ac:dyDescent="0.25">
      <c r="A9" s="3">
        <v>7</v>
      </c>
      <c r="B9" s="6">
        <f>'Lopsided Margins'!B9</f>
        <v>2738794</v>
      </c>
      <c r="C9" s="9">
        <f>'Lopsided Margins'!C9</f>
        <v>1871089</v>
      </c>
      <c r="D9" s="12">
        <f t="shared" si="0"/>
        <v>4609883</v>
      </c>
      <c r="E9" s="6">
        <f t="shared" si="1"/>
        <v>0</v>
      </c>
      <c r="F9" s="9">
        <f t="shared" si="2"/>
        <v>1871089</v>
      </c>
      <c r="G9" s="12">
        <f t="shared" si="3"/>
        <v>2304941.5</v>
      </c>
      <c r="H9" s="6">
        <f t="shared" si="4"/>
        <v>433852.5</v>
      </c>
      <c r="I9" s="9">
        <f t="shared" si="5"/>
        <v>0</v>
      </c>
      <c r="J9" s="6">
        <f t="shared" si="6"/>
        <v>433852.5</v>
      </c>
      <c r="K9" s="9">
        <f t="shared" si="7"/>
        <v>1871089</v>
      </c>
      <c r="L9" s="18"/>
    </row>
    <row r="10" spans="1:17" x14ac:dyDescent="0.25">
      <c r="A10" s="3">
        <v>8</v>
      </c>
      <c r="B10" s="6">
        <f>'Lopsided Margins'!B10</f>
        <v>1653779</v>
      </c>
      <c r="C10" s="9">
        <f>'Lopsided Margins'!C10</f>
        <v>2259108</v>
      </c>
      <c r="D10" s="12">
        <f t="shared" si="0"/>
        <v>3912887</v>
      </c>
      <c r="E10" s="6">
        <f t="shared" si="1"/>
        <v>1653779</v>
      </c>
      <c r="F10" s="9">
        <f t="shared" si="2"/>
        <v>0</v>
      </c>
      <c r="G10" s="12">
        <f t="shared" si="3"/>
        <v>1956443.5</v>
      </c>
      <c r="H10" s="6">
        <f t="shared" si="4"/>
        <v>0</v>
      </c>
      <c r="I10" s="9">
        <f t="shared" si="5"/>
        <v>302664.5</v>
      </c>
      <c r="J10" s="6">
        <f t="shared" si="6"/>
        <v>1653779</v>
      </c>
      <c r="K10" s="9">
        <f t="shared" si="7"/>
        <v>302664.5</v>
      </c>
      <c r="L10" s="18"/>
    </row>
    <row r="11" spans="1:17" x14ac:dyDescent="0.25">
      <c r="A11" s="3">
        <v>9</v>
      </c>
      <c r="B11" s="6">
        <f>'Lopsided Margins'!B11</f>
        <v>1922829</v>
      </c>
      <c r="C11" s="9">
        <f>'Lopsided Margins'!C11</f>
        <v>2267998</v>
      </c>
      <c r="D11" s="12">
        <f t="shared" si="0"/>
        <v>4190827</v>
      </c>
      <c r="E11" s="6">
        <f t="shared" si="1"/>
        <v>1922829</v>
      </c>
      <c r="F11" s="9">
        <f t="shared" si="2"/>
        <v>0</v>
      </c>
      <c r="G11" s="12">
        <f t="shared" si="3"/>
        <v>2095413.5</v>
      </c>
      <c r="H11" s="6">
        <f t="shared" si="4"/>
        <v>0</v>
      </c>
      <c r="I11" s="9">
        <f t="shared" si="5"/>
        <v>172584.5</v>
      </c>
      <c r="J11" s="6">
        <f t="shared" si="6"/>
        <v>1922829</v>
      </c>
      <c r="K11" s="9">
        <f t="shared" si="7"/>
        <v>172584.5</v>
      </c>
      <c r="L11" s="18"/>
    </row>
    <row r="12" spans="1:17" x14ac:dyDescent="0.25">
      <c r="A12" s="3">
        <v>10</v>
      </c>
      <c r="B12" s="6">
        <f>'Lopsided Margins'!B12</f>
        <v>1764502</v>
      </c>
      <c r="C12" s="9">
        <f>'Lopsided Margins'!C12</f>
        <v>2799817</v>
      </c>
      <c r="D12" s="12">
        <f t="shared" si="0"/>
        <v>4564319</v>
      </c>
      <c r="E12" s="6">
        <f t="shared" si="1"/>
        <v>1764502</v>
      </c>
      <c r="F12" s="9">
        <f t="shared" si="2"/>
        <v>0</v>
      </c>
      <c r="G12" s="12">
        <f t="shared" si="3"/>
        <v>2282159.5</v>
      </c>
      <c r="H12" s="6">
        <f t="shared" si="4"/>
        <v>0</v>
      </c>
      <c r="I12" s="9">
        <f t="shared" si="5"/>
        <v>517657.5</v>
      </c>
      <c r="J12" s="6">
        <f t="shared" si="6"/>
        <v>1764502</v>
      </c>
      <c r="K12" s="9">
        <f t="shared" si="7"/>
        <v>517657.5</v>
      </c>
      <c r="L12" s="18"/>
    </row>
    <row r="13" spans="1:17" x14ac:dyDescent="0.25">
      <c r="A13" s="3">
        <v>11</v>
      </c>
      <c r="B13" s="6">
        <f>'Lopsided Margins'!B13</f>
        <v>2453627</v>
      </c>
      <c r="C13" s="9">
        <f>'Lopsided Margins'!C13</f>
        <v>2017687</v>
      </c>
      <c r="D13" s="12">
        <f t="shared" si="0"/>
        <v>4471314</v>
      </c>
      <c r="E13" s="6">
        <f t="shared" si="1"/>
        <v>0</v>
      </c>
      <c r="F13" s="9">
        <f t="shared" si="2"/>
        <v>2017687</v>
      </c>
      <c r="G13" s="12">
        <f t="shared" si="3"/>
        <v>2235657</v>
      </c>
      <c r="H13" s="6">
        <f t="shared" si="4"/>
        <v>217970</v>
      </c>
      <c r="I13" s="9">
        <f t="shared" si="5"/>
        <v>0</v>
      </c>
      <c r="J13" s="6">
        <f t="shared" si="6"/>
        <v>217970</v>
      </c>
      <c r="K13" s="9">
        <f t="shared" si="7"/>
        <v>2017687</v>
      </c>
      <c r="L13" s="18"/>
    </row>
    <row r="14" spans="1:17" x14ac:dyDescent="0.25">
      <c r="A14" s="3">
        <v>12</v>
      </c>
      <c r="B14" s="6">
        <f>'Lopsided Margins'!B14</f>
        <v>2016550</v>
      </c>
      <c r="C14" s="9">
        <f>'Lopsided Margins'!C14</f>
        <v>2697440</v>
      </c>
      <c r="D14" s="12">
        <f t="shared" si="0"/>
        <v>4713990</v>
      </c>
      <c r="E14" s="6">
        <f t="shared" si="1"/>
        <v>2016550</v>
      </c>
      <c r="F14" s="9">
        <f t="shared" si="2"/>
        <v>0</v>
      </c>
      <c r="G14" s="12">
        <f t="shared" si="3"/>
        <v>2356995</v>
      </c>
      <c r="H14" s="6">
        <f t="shared" si="4"/>
        <v>0</v>
      </c>
      <c r="I14" s="9">
        <f t="shared" si="5"/>
        <v>340445</v>
      </c>
      <c r="J14" s="6">
        <f t="shared" si="6"/>
        <v>2016550</v>
      </c>
      <c r="K14" s="9">
        <f t="shared" si="7"/>
        <v>340445</v>
      </c>
      <c r="L14" s="18"/>
    </row>
    <row r="15" spans="1:17" x14ac:dyDescent="0.25">
      <c r="A15" s="3">
        <v>13</v>
      </c>
      <c r="B15" s="6">
        <f>'Lopsided Margins'!B15</f>
        <v>1773535</v>
      </c>
      <c r="C15" s="9">
        <f>'Lopsided Margins'!C15</f>
        <v>2373565</v>
      </c>
      <c r="D15" s="12">
        <f t="shared" si="0"/>
        <v>4147100</v>
      </c>
      <c r="E15" s="6">
        <f t="shared" si="1"/>
        <v>1773535</v>
      </c>
      <c r="F15" s="9">
        <f t="shared" si="2"/>
        <v>0</v>
      </c>
      <c r="G15" s="12">
        <f t="shared" si="3"/>
        <v>2073550</v>
      </c>
      <c r="H15" s="6">
        <f t="shared" si="4"/>
        <v>0</v>
      </c>
      <c r="I15" s="9">
        <f t="shared" si="5"/>
        <v>300015</v>
      </c>
      <c r="J15" s="6">
        <f t="shared" si="6"/>
        <v>1773535</v>
      </c>
      <c r="K15" s="9">
        <f t="shared" si="7"/>
        <v>300015</v>
      </c>
      <c r="L15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SUM(B2:B15)/(SUM(B2:B15)+SUM(D2:D15))</f>
        <v>0.52313934095076853</v>
      </c>
      <c r="I2" s="23">
        <f>COUNT('Lopsided Margins'!G2:G15)</f>
        <v>7</v>
      </c>
      <c r="J2" s="37">
        <f>I2/(I2+I3)</f>
        <v>0.53846153846153844</v>
      </c>
      <c r="K2" s="38">
        <f>J2-H2</f>
        <v>1.5322197510769908E-2</v>
      </c>
    </row>
    <row r="3" spans="1:11" ht="16.5" customHeight="1" x14ac:dyDescent="0.25">
      <c r="A3" s="2">
        <v>1</v>
      </c>
      <c r="B3" s="6">
        <f>'Lopsided Margins'!B3</f>
        <v>2673494</v>
      </c>
      <c r="C3" s="14">
        <f>'Lopsided Margins'!E3</f>
        <v>0.75902499351271369</v>
      </c>
      <c r="D3" s="9">
        <f>'Lopsided Margins'!C3</f>
        <v>848780</v>
      </c>
      <c r="E3" s="17">
        <f>'Lopsided Margins'!F3</f>
        <v>0.24097500648728634</v>
      </c>
      <c r="G3" s="22" t="s">
        <v>3</v>
      </c>
      <c r="H3" s="38">
        <f>SUM(D2:D15)/(SUM(B2:B15)+SUM(D2:D15))</f>
        <v>0.47686065904923147</v>
      </c>
      <c r="I3" s="23">
        <f>COUNT('Lopsided Margins'!H2:H115)</f>
        <v>6</v>
      </c>
      <c r="J3" s="37">
        <f>I3/(I2+I3)</f>
        <v>0.46153846153846156</v>
      </c>
      <c r="K3" s="38">
        <f>J3-H3</f>
        <v>-1.5322197510769908E-2</v>
      </c>
    </row>
    <row r="4" spans="1:11" x14ac:dyDescent="0.25">
      <c r="A4" s="3">
        <v>2</v>
      </c>
      <c r="B4" s="6">
        <f>'Lopsided Margins'!B4</f>
        <v>2824498</v>
      </c>
      <c r="C4" s="14">
        <f>'Lopsided Margins'!E4</f>
        <v>0.74400652207984808</v>
      </c>
      <c r="D4" s="9">
        <f>'Lopsided Margins'!C4</f>
        <v>971837</v>
      </c>
      <c r="E4" s="17">
        <f>'Lopsided Margins'!F4</f>
        <v>0.25599347792015192</v>
      </c>
    </row>
    <row r="5" spans="1:11" x14ac:dyDescent="0.25">
      <c r="A5" s="3">
        <v>3</v>
      </c>
      <c r="B5" s="6">
        <f>'Lopsided Margins'!B5</f>
        <v>2667368</v>
      </c>
      <c r="C5" s="14">
        <f>'Lopsided Margins'!E5</f>
        <v>0.56233487513123548</v>
      </c>
      <c r="D5" s="9">
        <f>'Lopsided Margins'!C5</f>
        <v>2076012</v>
      </c>
      <c r="E5" s="17">
        <f>'Lopsided Margins'!F5</f>
        <v>0.43766512486876447</v>
      </c>
    </row>
    <row r="6" spans="1:11" x14ac:dyDescent="0.25">
      <c r="A6" s="3">
        <v>4</v>
      </c>
      <c r="B6" s="6">
        <f>'Lopsided Margins'!B6</f>
        <v>1906253</v>
      </c>
      <c r="C6" s="14">
        <f>'Lopsided Margins'!E6</f>
        <v>0.44769771591736962</v>
      </c>
      <c r="D6" s="9">
        <f>'Lopsided Margins'!C6</f>
        <v>2351649</v>
      </c>
      <c r="E6" s="17">
        <f>'Lopsided Margins'!F6</f>
        <v>0.55230228408263038</v>
      </c>
    </row>
    <row r="7" spans="1:11" x14ac:dyDescent="0.25">
      <c r="A7" s="3">
        <v>5</v>
      </c>
      <c r="B7" s="6">
        <f>'Lopsided Margins'!B7</f>
        <v>2345514</v>
      </c>
      <c r="C7" s="14">
        <f>'Lopsided Margins'!E7</f>
        <v>0.5223379130882112</v>
      </c>
      <c r="D7" s="9">
        <f>'Lopsided Margins'!C7</f>
        <v>2144901</v>
      </c>
      <c r="E7" s="17">
        <f>'Lopsided Margins'!F7</f>
        <v>0.4776620869117888</v>
      </c>
    </row>
    <row r="8" spans="1:11" x14ac:dyDescent="0.25">
      <c r="A8" s="3">
        <v>6</v>
      </c>
      <c r="B8" s="6">
        <f>'Lopsided Margins'!B8</f>
        <v>2537774</v>
      </c>
      <c r="C8" s="14">
        <f>'Lopsided Margins'!E8</f>
        <v>0.55820264736553493</v>
      </c>
      <c r="D8" s="9">
        <f>'Lopsided Margins'!C8</f>
        <v>2008557</v>
      </c>
      <c r="E8" s="17">
        <f>'Lopsided Margins'!F8</f>
        <v>0.44179735263446501</v>
      </c>
    </row>
    <row r="9" spans="1:11" x14ac:dyDescent="0.25">
      <c r="A9" s="3">
        <v>7</v>
      </c>
      <c r="B9" s="6">
        <f>'Lopsided Margins'!B9</f>
        <v>2738794</v>
      </c>
      <c r="C9" s="14">
        <f>'Lopsided Margins'!E9</f>
        <v>0.59411355993199833</v>
      </c>
      <c r="D9" s="9">
        <f>'Lopsided Margins'!C9</f>
        <v>1871089</v>
      </c>
      <c r="E9" s="17">
        <f>'Lopsided Margins'!F9</f>
        <v>0.40588644006800173</v>
      </c>
    </row>
    <row r="10" spans="1:11" x14ac:dyDescent="0.25">
      <c r="A10" s="3">
        <v>8</v>
      </c>
      <c r="B10" s="6">
        <f>'Lopsided Margins'!B10</f>
        <v>1653779</v>
      </c>
      <c r="C10" s="14">
        <f>'Lopsided Margins'!E10</f>
        <v>0.42264931238750314</v>
      </c>
      <c r="D10" s="9">
        <f>'Lopsided Margins'!C10</f>
        <v>2259108</v>
      </c>
      <c r="E10" s="17">
        <f>'Lopsided Margins'!F10</f>
        <v>0.57735068761249686</v>
      </c>
    </row>
    <row r="11" spans="1:11" x14ac:dyDescent="0.25">
      <c r="A11" s="3">
        <v>9</v>
      </c>
      <c r="B11" s="6">
        <f>'Lopsided Margins'!B11</f>
        <v>1922829</v>
      </c>
      <c r="C11" s="14">
        <f>'Lopsided Margins'!E11</f>
        <v>0.45881851004586921</v>
      </c>
      <c r="D11" s="9">
        <f>'Lopsided Margins'!C11</f>
        <v>2267998</v>
      </c>
      <c r="E11" s="17">
        <f>'Lopsided Margins'!F11</f>
        <v>0.54118148995413073</v>
      </c>
    </row>
    <row r="12" spans="1:11" x14ac:dyDescent="0.25">
      <c r="A12" s="3">
        <v>10</v>
      </c>
      <c r="B12" s="6">
        <f>'Lopsided Margins'!B12</f>
        <v>1764502</v>
      </c>
      <c r="C12" s="14">
        <f>'Lopsided Margins'!E12</f>
        <v>0.38658603835533845</v>
      </c>
      <c r="D12" s="9">
        <f>'Lopsided Margins'!C12</f>
        <v>2799817</v>
      </c>
      <c r="E12" s="17">
        <f>'Lopsided Margins'!F12</f>
        <v>0.61341396164466155</v>
      </c>
    </row>
    <row r="13" spans="1:11" x14ac:dyDescent="0.25">
      <c r="A13" s="3">
        <v>11</v>
      </c>
      <c r="B13" s="6">
        <f>'Lopsided Margins'!B13</f>
        <v>2453627</v>
      </c>
      <c r="C13" s="14">
        <f>'Lopsided Margins'!E13</f>
        <v>0.54874853342887575</v>
      </c>
      <c r="D13" s="9">
        <f>'Lopsided Margins'!C13</f>
        <v>2017687</v>
      </c>
      <c r="E13" s="17">
        <f>'Lopsided Margins'!F13</f>
        <v>0.4512514665711243</v>
      </c>
    </row>
    <row r="14" spans="1:11" x14ac:dyDescent="0.25">
      <c r="A14" s="3">
        <v>12</v>
      </c>
      <c r="B14" s="6">
        <f>'Lopsided Margins'!B14</f>
        <v>2016550</v>
      </c>
      <c r="C14" s="14">
        <f>'Lopsided Margins'!E14</f>
        <v>0.42777986376721205</v>
      </c>
      <c r="D14" s="9">
        <f>'Lopsided Margins'!C14</f>
        <v>2697440</v>
      </c>
      <c r="E14" s="17">
        <f>'Lopsided Margins'!F14</f>
        <v>0.57222013623278789</v>
      </c>
    </row>
    <row r="15" spans="1:11" x14ac:dyDescent="0.25">
      <c r="A15" s="3">
        <v>13</v>
      </c>
      <c r="B15" s="6">
        <f>'Lopsided Margins'!B15</f>
        <v>1773535</v>
      </c>
      <c r="C15" s="14">
        <f>'Lopsided Margins'!E15</f>
        <v>0.42765667574931882</v>
      </c>
      <c r="D15" s="9">
        <f>'Lopsided Margins'!C15</f>
        <v>2373565</v>
      </c>
      <c r="E15" s="17">
        <f>'Lopsided Margins'!F15</f>
        <v>0.57234332425068124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Szetela, Rebecca (MICRC)</dc:creator>
  <cp:lastModifiedBy>Szetela, Rebecca (MICRC)</cp:lastModifiedBy>
  <dcterms:created xsi:type="dcterms:W3CDTF">2021-10-13T20:33:45Z</dcterms:created>
  <dcterms:modified xsi:type="dcterms:W3CDTF">2021-10-13T20:33:45Z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2021-10-13T20:33:19Z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f8a8ea70-711a-4192-9f02-f24ffd1862a1</vt:lpwstr>
  </property>
  <property fmtid="{D5CDD505-2E9C-101B-9397-08002B2CF9AE}" pid="8" name="MSIP_Label_3a2fed65-62e7-46ea-af74-187e0c17143a_ContentBits">
    <vt:lpwstr>0</vt:lpwstr>
  </property>
</Properties>
</file>