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10" documentId="8_{D211EC54-B894-46F7-8057-EA5B34171022}" xr6:coauthVersionLast="47" xr6:coauthVersionMax="47" xr10:uidLastSave="{8496C931-3B70-4637-864B-AED7CB395F74}"/>
  <bookViews>
    <workbookView xWindow="-110" yWindow="-110" windowWidth="22620" windowHeight="1350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C40" i="3"/>
  <c r="B40" i="3"/>
  <c r="C39" i="3"/>
  <c r="B39" i="3"/>
  <c r="C38" i="3"/>
  <c r="B38" i="3"/>
  <c r="F38" i="3" s="1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F26" i="3" s="1"/>
  <c r="C25" i="3"/>
  <c r="B25" i="3"/>
  <c r="C24" i="3"/>
  <c r="B24" i="3"/>
  <c r="C23" i="3"/>
  <c r="B23" i="3"/>
  <c r="C22" i="3"/>
  <c r="B22" i="3"/>
  <c r="C21" i="3"/>
  <c r="B21" i="3"/>
  <c r="C20" i="3"/>
  <c r="B20" i="3"/>
  <c r="H20" i="3" s="1"/>
  <c r="C19" i="3"/>
  <c r="B19" i="3"/>
  <c r="C18" i="3"/>
  <c r="B18" i="3"/>
  <c r="C17" i="3"/>
  <c r="B17" i="3"/>
  <c r="C16" i="3"/>
  <c r="B16" i="3"/>
  <c r="C15" i="3"/>
  <c r="B15" i="3"/>
  <c r="C14" i="3"/>
  <c r="B14" i="3"/>
  <c r="F14" i="3" s="1"/>
  <c r="C13" i="3"/>
  <c r="B13" i="3"/>
  <c r="C12" i="3"/>
  <c r="B12" i="3"/>
  <c r="C11" i="3"/>
  <c r="B11" i="3"/>
  <c r="C10" i="3"/>
  <c r="B10" i="3"/>
  <c r="C9" i="3"/>
  <c r="B9" i="3"/>
  <c r="C8" i="3"/>
  <c r="B8" i="3"/>
  <c r="I8" i="3" s="1"/>
  <c r="C7" i="3"/>
  <c r="B7" i="3"/>
  <c r="C6" i="3"/>
  <c r="B6" i="3"/>
  <c r="C5" i="3"/>
  <c r="B5" i="3"/>
  <c r="C4" i="3"/>
  <c r="B4" i="3"/>
  <c r="C3" i="3"/>
  <c r="B3" i="3"/>
  <c r="D40" i="1"/>
  <c r="F40" i="1" s="1"/>
  <c r="D39" i="1"/>
  <c r="F39" i="1" s="1"/>
  <c r="E39" i="4" s="1"/>
  <c r="D38" i="1"/>
  <c r="E38" i="1" s="1"/>
  <c r="D37" i="1"/>
  <c r="F37" i="1" s="1"/>
  <c r="D36" i="1"/>
  <c r="F36" i="1" s="1"/>
  <c r="D35" i="1"/>
  <c r="E35" i="1" s="1"/>
  <c r="C35" i="4" s="1"/>
  <c r="D34" i="1"/>
  <c r="E34" i="1" s="1"/>
  <c r="D33" i="1"/>
  <c r="F33" i="1" s="1"/>
  <c r="D32" i="1"/>
  <c r="F32" i="1" s="1"/>
  <c r="D31" i="1"/>
  <c r="F31" i="1" s="1"/>
  <c r="H31" i="1" s="1"/>
  <c r="D30" i="1"/>
  <c r="E30" i="1" s="1"/>
  <c r="D29" i="1"/>
  <c r="F29" i="1" s="1"/>
  <c r="D28" i="1"/>
  <c r="E28" i="1" s="1"/>
  <c r="D27" i="1"/>
  <c r="F27" i="1" s="1"/>
  <c r="E27" i="4" s="1"/>
  <c r="D26" i="1"/>
  <c r="F26" i="1" s="1"/>
  <c r="E26" i="4" s="1"/>
  <c r="D25" i="1"/>
  <c r="F25" i="1" s="1"/>
  <c r="D24" i="1"/>
  <c r="E24" i="1" s="1"/>
  <c r="D23" i="1"/>
  <c r="E23" i="1" s="1"/>
  <c r="C23" i="4" s="1"/>
  <c r="D22" i="1"/>
  <c r="E22" i="1" s="1"/>
  <c r="D21" i="1"/>
  <c r="F21" i="1" s="1"/>
  <c r="D20" i="1"/>
  <c r="F20" i="1" s="1"/>
  <c r="D19" i="1"/>
  <c r="F19" i="1" s="1"/>
  <c r="E19" i="4" s="1"/>
  <c r="D18" i="1"/>
  <c r="E18" i="1" s="1"/>
  <c r="D17" i="1"/>
  <c r="F17" i="1" s="1"/>
  <c r="D16" i="1"/>
  <c r="F16" i="1" s="1"/>
  <c r="D15" i="1"/>
  <c r="F15" i="1" s="1"/>
  <c r="H15" i="1" s="1"/>
  <c r="D14" i="1"/>
  <c r="E14" i="1" s="1"/>
  <c r="D13" i="1"/>
  <c r="F13" i="1" s="1"/>
  <c r="D12" i="1"/>
  <c r="E12" i="1" s="1"/>
  <c r="D11" i="1"/>
  <c r="E11" i="1" s="1"/>
  <c r="C11" i="4" s="1"/>
  <c r="D10" i="1"/>
  <c r="F10" i="1" s="1"/>
  <c r="E10" i="4" s="1"/>
  <c r="D9" i="1"/>
  <c r="F9" i="1" s="1"/>
  <c r="D8" i="1"/>
  <c r="E8" i="1" s="1"/>
  <c r="D7" i="1"/>
  <c r="F7" i="1" s="1"/>
  <c r="E7" i="4" s="1"/>
  <c r="D6" i="1"/>
  <c r="F6" i="1" s="1"/>
  <c r="D5" i="1"/>
  <c r="F5" i="1" s="1"/>
  <c r="C5" i="2" s="1"/>
  <c r="D4" i="1"/>
  <c r="F4" i="1" s="1"/>
  <c r="E4" i="4" s="1"/>
  <c r="D3" i="1"/>
  <c r="F3" i="1" s="1"/>
  <c r="H32" i="3" l="1"/>
  <c r="I3" i="3"/>
  <c r="I9" i="3"/>
  <c r="E15" i="3"/>
  <c r="I21" i="3"/>
  <c r="D27" i="3"/>
  <c r="G27" i="3" s="1"/>
  <c r="I27" i="3" s="1"/>
  <c r="E39" i="3"/>
  <c r="I5" i="3"/>
  <c r="E11" i="3"/>
  <c r="I17" i="3"/>
  <c r="E23" i="3"/>
  <c r="I29" i="3"/>
  <c r="D35" i="3"/>
  <c r="G35" i="3" s="1"/>
  <c r="I35" i="3" s="1"/>
  <c r="I6" i="3"/>
  <c r="E4" i="3"/>
  <c r="F10" i="3"/>
  <c r="I16" i="3"/>
  <c r="F22" i="3"/>
  <c r="H28" i="3"/>
  <c r="F34" i="3"/>
  <c r="F40" i="3"/>
  <c r="H40" i="3"/>
  <c r="F18" i="3"/>
  <c r="H24" i="3"/>
  <c r="F30" i="3"/>
  <c r="H36" i="3"/>
  <c r="F7" i="3"/>
  <c r="F19" i="3"/>
  <c r="E31" i="3"/>
  <c r="I37" i="3"/>
  <c r="D18" i="3"/>
  <c r="G18" i="3" s="1"/>
  <c r="I18" i="3" s="1"/>
  <c r="E22" i="3"/>
  <c r="H22" i="3"/>
  <c r="E26" i="1"/>
  <c r="C26" i="4" s="1"/>
  <c r="D3" i="3"/>
  <c r="G3" i="3" s="1"/>
  <c r="H3" i="3" s="1"/>
  <c r="F11" i="1"/>
  <c r="E11" i="4" s="1"/>
  <c r="E19" i="1"/>
  <c r="C19" i="4" s="1"/>
  <c r="E27" i="1"/>
  <c r="C27" i="4" s="1"/>
  <c r="F34" i="1"/>
  <c r="E34" i="4" s="1"/>
  <c r="D9" i="3"/>
  <c r="G9" i="3" s="1"/>
  <c r="H9" i="3" s="1"/>
  <c r="E14" i="3"/>
  <c r="E4" i="1"/>
  <c r="C4" i="4" s="1"/>
  <c r="H19" i="3"/>
  <c r="E38" i="3"/>
  <c r="H2" i="4"/>
  <c r="E20" i="1"/>
  <c r="C20" i="4" s="1"/>
  <c r="F14" i="1"/>
  <c r="E14" i="4" s="1"/>
  <c r="E36" i="1"/>
  <c r="C36" i="4" s="1"/>
  <c r="E5" i="3"/>
  <c r="F20" i="3"/>
  <c r="D34" i="3"/>
  <c r="G34" i="3" s="1"/>
  <c r="H34" i="3" s="1"/>
  <c r="E21" i="1"/>
  <c r="B21" i="2" s="1"/>
  <c r="F5" i="3"/>
  <c r="D20" i="3"/>
  <c r="G20" i="3" s="1"/>
  <c r="I20" i="3" s="1"/>
  <c r="D24" i="3"/>
  <c r="G24" i="3" s="1"/>
  <c r="I24" i="3" s="1"/>
  <c r="E15" i="1"/>
  <c r="G15" i="1" s="1"/>
  <c r="E37" i="1"/>
  <c r="B37" i="2" s="1"/>
  <c r="F11" i="3"/>
  <c r="E16" i="3"/>
  <c r="E20" i="3"/>
  <c r="J20" i="3" s="1"/>
  <c r="E24" i="3"/>
  <c r="E7" i="1"/>
  <c r="C7" i="4" s="1"/>
  <c r="E31" i="1"/>
  <c r="G31" i="1" s="1"/>
  <c r="D6" i="3"/>
  <c r="G6" i="3" s="1"/>
  <c r="H6" i="3" s="1"/>
  <c r="E30" i="3"/>
  <c r="F36" i="3"/>
  <c r="D40" i="3"/>
  <c r="G40" i="3" s="1"/>
  <c r="I40" i="3" s="1"/>
  <c r="E36" i="3"/>
  <c r="E40" i="3"/>
  <c r="E32" i="1"/>
  <c r="C32" i="4" s="1"/>
  <c r="H3" i="4"/>
  <c r="H38" i="3"/>
  <c r="D17" i="3"/>
  <c r="G17" i="3" s="1"/>
  <c r="H17" i="3" s="1"/>
  <c r="F24" i="3"/>
  <c r="F28" i="3"/>
  <c r="F35" i="3"/>
  <c r="F35" i="1"/>
  <c r="E35" i="4" s="1"/>
  <c r="D28" i="3"/>
  <c r="G28" i="3" s="1"/>
  <c r="I28" i="3" s="1"/>
  <c r="D32" i="3"/>
  <c r="G32" i="3" s="1"/>
  <c r="I32" i="3" s="1"/>
  <c r="H35" i="3"/>
  <c r="E5" i="1"/>
  <c r="B5" i="2" s="1"/>
  <c r="F23" i="1"/>
  <c r="E23" i="4" s="1"/>
  <c r="F30" i="1"/>
  <c r="E30" i="4" s="1"/>
  <c r="E28" i="3"/>
  <c r="E32" i="3"/>
  <c r="E10" i="1"/>
  <c r="E16" i="1"/>
  <c r="F32" i="3"/>
  <c r="D12" i="3"/>
  <c r="G12" i="3" s="1"/>
  <c r="H12" i="3" s="1"/>
  <c r="D26" i="3"/>
  <c r="G26" i="3" s="1"/>
  <c r="I26" i="3" s="1"/>
  <c r="K26" i="3" s="1"/>
  <c r="D8" i="3"/>
  <c r="G8" i="3" s="1"/>
  <c r="H8" i="3" s="1"/>
  <c r="E12" i="3"/>
  <c r="E39" i="1"/>
  <c r="C39" i="4" s="1"/>
  <c r="E8" i="3"/>
  <c r="F12" i="3"/>
  <c r="D16" i="3"/>
  <c r="G16" i="3" s="1"/>
  <c r="H16" i="3" s="1"/>
  <c r="I30" i="3"/>
  <c r="F8" i="3"/>
  <c r="K8" i="3" s="1"/>
  <c r="I12" i="3"/>
  <c r="F27" i="3"/>
  <c r="D5" i="3"/>
  <c r="G5" i="3" s="1"/>
  <c r="H5" i="3" s="1"/>
  <c r="F16" i="3"/>
  <c r="H27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G34" i="1"/>
  <c r="C34" i="4"/>
  <c r="B34" i="2"/>
  <c r="E32" i="4"/>
  <c r="C32" i="2"/>
  <c r="H32" i="1"/>
  <c r="C33" i="2"/>
  <c r="H33" i="1"/>
  <c r="E33" i="4"/>
  <c r="C18" i="4"/>
  <c r="B18" i="2"/>
  <c r="G18" i="1"/>
  <c r="E6" i="4"/>
  <c r="H6" i="1"/>
  <c r="C6" i="2"/>
  <c r="E3" i="4"/>
  <c r="H3" i="1"/>
  <c r="C3" i="2"/>
  <c r="E40" i="4"/>
  <c r="C40" i="2"/>
  <c r="H40" i="1"/>
  <c r="C17" i="2"/>
  <c r="H17" i="1"/>
  <c r="E17" i="4"/>
  <c r="E20" i="4"/>
  <c r="C20" i="2"/>
  <c r="H20" i="1"/>
  <c r="G28" i="1"/>
  <c r="C28" i="4"/>
  <c r="B28" i="2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E3" i="1"/>
  <c r="E9" i="1"/>
  <c r="F12" i="1"/>
  <c r="F28" i="1"/>
  <c r="F22" i="1"/>
  <c r="F38" i="1"/>
  <c r="F4" i="3"/>
  <c r="F15" i="3"/>
  <c r="H18" i="3"/>
  <c r="F23" i="3"/>
  <c r="H26" i="3"/>
  <c r="F31" i="3"/>
  <c r="D36" i="3"/>
  <c r="G36" i="3" s="1"/>
  <c r="I36" i="3" s="1"/>
  <c r="F39" i="3"/>
  <c r="I34" i="3"/>
  <c r="E13" i="1"/>
  <c r="E29" i="1"/>
  <c r="G35" i="1"/>
  <c r="C10" i="2"/>
  <c r="I7" i="3"/>
  <c r="D25" i="3"/>
  <c r="G25" i="3" s="1"/>
  <c r="I25" i="3" s="1"/>
  <c r="D33" i="3"/>
  <c r="G33" i="3" s="1"/>
  <c r="I33" i="3" s="1"/>
  <c r="H39" i="3"/>
  <c r="F8" i="1"/>
  <c r="F24" i="1"/>
  <c r="F18" i="1"/>
  <c r="H19" i="1"/>
  <c r="C26" i="2"/>
  <c r="E3" i="3"/>
  <c r="I4" i="3"/>
  <c r="E6" i="3"/>
  <c r="E9" i="3"/>
  <c r="I15" i="3"/>
  <c r="E17" i="3"/>
  <c r="I23" i="3"/>
  <c r="E25" i="3"/>
  <c r="I31" i="3"/>
  <c r="E33" i="3"/>
  <c r="E5" i="4"/>
  <c r="F3" i="3"/>
  <c r="F6" i="3"/>
  <c r="F9" i="3"/>
  <c r="D14" i="3"/>
  <c r="G14" i="3" s="1"/>
  <c r="F17" i="3"/>
  <c r="D22" i="3"/>
  <c r="G22" i="3" s="1"/>
  <c r="I22" i="3" s="1"/>
  <c r="F25" i="3"/>
  <c r="D30" i="3"/>
  <c r="G30" i="3" s="1"/>
  <c r="H30" i="3" s="1"/>
  <c r="F33" i="3"/>
  <c r="D38" i="3"/>
  <c r="G38" i="3" s="1"/>
  <c r="I38" i="3" s="1"/>
  <c r="K38" i="3" s="1"/>
  <c r="C7" i="2"/>
  <c r="G11" i="1"/>
  <c r="H4" i="1"/>
  <c r="H10" i="1"/>
  <c r="E17" i="1"/>
  <c r="G23" i="1"/>
  <c r="H26" i="1"/>
  <c r="E33" i="1"/>
  <c r="C4" i="2"/>
  <c r="B11" i="2"/>
  <c r="B23" i="2"/>
  <c r="B35" i="2"/>
  <c r="D11" i="3"/>
  <c r="G11" i="3" s="1"/>
  <c r="H11" i="3" s="1"/>
  <c r="D19" i="3"/>
  <c r="G19" i="3" s="1"/>
  <c r="I19" i="3" s="1"/>
  <c r="H25" i="3"/>
  <c r="H33" i="3"/>
  <c r="I10" i="3"/>
  <c r="H7" i="1"/>
  <c r="H39" i="1"/>
  <c r="C15" i="2"/>
  <c r="C19" i="2"/>
  <c r="C27" i="2"/>
  <c r="C31" i="2"/>
  <c r="C39" i="2"/>
  <c r="E19" i="3"/>
  <c r="E27" i="3"/>
  <c r="E35" i="3"/>
  <c r="E40" i="1"/>
  <c r="D13" i="3"/>
  <c r="G13" i="3" s="1"/>
  <c r="H13" i="3" s="1"/>
  <c r="D21" i="3"/>
  <c r="G21" i="3" s="1"/>
  <c r="H21" i="3" s="1"/>
  <c r="D29" i="3"/>
  <c r="G29" i="3" s="1"/>
  <c r="H29" i="3" s="1"/>
  <c r="D37" i="3"/>
  <c r="G37" i="3" s="1"/>
  <c r="H37" i="3" s="1"/>
  <c r="H5" i="1"/>
  <c r="H27" i="1"/>
  <c r="E13" i="3"/>
  <c r="E21" i="3"/>
  <c r="E29" i="3"/>
  <c r="E37" i="3"/>
  <c r="E15" i="4"/>
  <c r="E31" i="4"/>
  <c r="D10" i="3"/>
  <c r="G10" i="3" s="1"/>
  <c r="H10" i="3" s="1"/>
  <c r="D7" i="3"/>
  <c r="G7" i="3" s="1"/>
  <c r="H7" i="3" s="1"/>
  <c r="E10" i="3"/>
  <c r="E18" i="3"/>
  <c r="E26" i="3"/>
  <c r="E34" i="3"/>
  <c r="F21" i="3"/>
  <c r="F37" i="3"/>
  <c r="D4" i="3"/>
  <c r="G4" i="3" s="1"/>
  <c r="H4" i="3" s="1"/>
  <c r="E7" i="3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F13" i="3"/>
  <c r="F29" i="3"/>
  <c r="E6" i="1"/>
  <c r="E25" i="1"/>
  <c r="I13" i="3" l="1"/>
  <c r="J39" i="3"/>
  <c r="J4" i="3"/>
  <c r="K10" i="3"/>
  <c r="K9" i="3"/>
  <c r="J32" i="3"/>
  <c r="K6" i="3"/>
  <c r="K21" i="3"/>
  <c r="K5" i="3"/>
  <c r="K40" i="3"/>
  <c r="J15" i="3"/>
  <c r="K3" i="3"/>
  <c r="J11" i="3"/>
  <c r="J23" i="3"/>
  <c r="K17" i="3"/>
  <c r="K29" i="3"/>
  <c r="K22" i="3"/>
  <c r="K16" i="3"/>
  <c r="J28" i="3"/>
  <c r="J40" i="3"/>
  <c r="K19" i="3"/>
  <c r="K34" i="3"/>
  <c r="I11" i="3"/>
  <c r="K11" i="3" s="1"/>
  <c r="K13" i="3"/>
  <c r="J24" i="3"/>
  <c r="J36" i="3"/>
  <c r="K7" i="3"/>
  <c r="K18" i="3"/>
  <c r="K30" i="3"/>
  <c r="C15" i="4"/>
  <c r="K37" i="3"/>
  <c r="K36" i="3"/>
  <c r="H11" i="1"/>
  <c r="G36" i="1"/>
  <c r="G5" i="1"/>
  <c r="J31" i="3"/>
  <c r="H23" i="1"/>
  <c r="J8" i="3"/>
  <c r="B26" i="2"/>
  <c r="G27" i="1"/>
  <c r="G32" i="1"/>
  <c r="G19" i="1"/>
  <c r="J5" i="3"/>
  <c r="K27" i="3"/>
  <c r="B32" i="2"/>
  <c r="C14" i="2"/>
  <c r="G26" i="1"/>
  <c r="J22" i="3"/>
  <c r="K24" i="3"/>
  <c r="C11" i="2"/>
  <c r="H14" i="1"/>
  <c r="H34" i="1"/>
  <c r="K20" i="3"/>
  <c r="C31" i="4"/>
  <c r="G21" i="1"/>
  <c r="J35" i="3"/>
  <c r="J27" i="3"/>
  <c r="C21" i="4"/>
  <c r="C30" i="2"/>
  <c r="B20" i="2"/>
  <c r="J30" i="3"/>
  <c r="J29" i="3"/>
  <c r="B31" i="2"/>
  <c r="B19" i="2"/>
  <c r="J16" i="3"/>
  <c r="G4" i="1"/>
  <c r="J38" i="3"/>
  <c r="J33" i="3"/>
  <c r="K12" i="3"/>
  <c r="K35" i="3"/>
  <c r="G20" i="1"/>
  <c r="J12" i="3"/>
  <c r="J34" i="3"/>
  <c r="J19" i="3"/>
  <c r="B27" i="2"/>
  <c r="G7" i="1"/>
  <c r="G37" i="1"/>
  <c r="C37" i="4"/>
  <c r="J3" i="3"/>
  <c r="B15" i="2"/>
  <c r="C5" i="4"/>
  <c r="K32" i="3"/>
  <c r="G39" i="1"/>
  <c r="B4" i="2"/>
  <c r="B7" i="2"/>
  <c r="C34" i="2"/>
  <c r="B36" i="2"/>
  <c r="H30" i="1"/>
  <c r="K23" i="3"/>
  <c r="C10" i="4"/>
  <c r="G10" i="1"/>
  <c r="B10" i="2"/>
  <c r="B39" i="2"/>
  <c r="J26" i="3"/>
  <c r="H35" i="1"/>
  <c r="K28" i="3"/>
  <c r="J18" i="3"/>
  <c r="C35" i="2"/>
  <c r="C16" i="4"/>
  <c r="B16" i="2"/>
  <c r="G16" i="1"/>
  <c r="C23" i="2"/>
  <c r="H14" i="3"/>
  <c r="J14" i="3" s="1"/>
  <c r="I14" i="3"/>
  <c r="K14" i="3" s="1"/>
  <c r="E38" i="4"/>
  <c r="C38" i="2"/>
  <c r="H38" i="1"/>
  <c r="B33" i="2"/>
  <c r="G33" i="1"/>
  <c r="C33" i="4"/>
  <c r="J7" i="3"/>
  <c r="E28" i="4"/>
  <c r="C28" i="2"/>
  <c r="H28" i="1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B29" i="2"/>
  <c r="G29" i="1"/>
  <c r="C29" i="4"/>
  <c r="J37" i="3"/>
  <c r="K33" i="3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H22" i="1"/>
  <c r="J13" i="3"/>
  <c r="J6" i="3"/>
  <c r="E8" i="4"/>
  <c r="C8" i="2"/>
  <c r="H8" i="1"/>
  <c r="L2" i="2" l="1"/>
  <c r="I3" i="4"/>
  <c r="O3" i="3"/>
  <c r="P3" i="3" s="1"/>
  <c r="M2" i="1"/>
  <c r="O2" i="3"/>
  <c r="L1" i="2"/>
  <c r="L3" i="2"/>
  <c r="D3" i="2"/>
  <c r="M1" i="1"/>
  <c r="I2" i="4"/>
  <c r="L4" i="2"/>
  <c r="N7" i="3" l="1"/>
  <c r="L6" i="2"/>
  <c r="J2" i="4"/>
  <c r="K2" i="4" s="1"/>
  <c r="P2" i="3"/>
  <c r="M6" i="3" s="1"/>
  <c r="J5" i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<sst xmlns="http://schemas.openxmlformats.org/spreadsheetml/2006/main" count="69" uniqueCount="30">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</sst>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0.64109685650213555</c:v>
                </c:pt>
                <c:pt idx="2">
                  <c:v>0.97211167810859433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0.85343337486922854</c:v>
                </c:pt>
                <c:pt idx="7">
                  <c:v>0.55160953676045688</c:v>
                </c:pt>
                <c:pt idx="8">
                  <c:v>0.54605600938359622</c:v>
                </c:pt>
                <c:pt idx="9">
                  <c:v>0.71290558253470282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0.58326116220929847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0.35890314349786445</c:v>
                </c:pt>
                <c:pt idx="2">
                  <c:v>2.7888321891405703E-2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0.14656662513077143</c:v>
                </c:pt>
                <c:pt idx="7">
                  <c:v>0.44839046323954312</c:v>
                </c:pt>
                <c:pt idx="8">
                  <c:v>0.45394399061640378</c:v>
                </c:pt>
                <c:pt idx="9">
                  <c:v>0.28709441746529718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0.41673883779070153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0.93753594530127604</c:v>
                </c:pt>
                <c:pt idx="1">
                  <c:v>0.64109685650213555</c:v>
                </c:pt>
                <c:pt idx="2">
                  <c:v>0.97211167810859433</c:v>
                </c:pt>
                <c:pt idx="3">
                  <c:v>0.53936991141845825</c:v>
                </c:pt>
                <c:pt idx="4">
                  <c:v>0.63152200526412439</c:v>
                </c:pt>
                <c:pt idx="5">
                  <c:v>0.56303352177699517</c:v>
                </c:pt>
                <c:pt idx="6">
                  <c:v>0.85343337486922854</c:v>
                </c:pt>
                <c:pt idx="7">
                  <c:v>0.55160953676045688</c:v>
                </c:pt>
                <c:pt idx="8">
                  <c:v>0.54605600938359622</c:v>
                </c:pt>
                <c:pt idx="9">
                  <c:v>0.71290558253470282</c:v>
                </c:pt>
                <c:pt idx="10">
                  <c:v>0.4923877541317343</c:v>
                </c:pt>
                <c:pt idx="11">
                  <c:v>0.50084127725525995</c:v>
                </c:pt>
                <c:pt idx="12">
                  <c:v>0.58326116220929847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6.2464054698723959E-2</c:v>
                </c:pt>
                <c:pt idx="1">
                  <c:v>0.35890314349786445</c:v>
                </c:pt>
                <c:pt idx="2">
                  <c:v>2.7888321891405703E-2</c:v>
                </c:pt>
                <c:pt idx="3">
                  <c:v>0.46063008858154175</c:v>
                </c:pt>
                <c:pt idx="4">
                  <c:v>0.36847799473587561</c:v>
                </c:pt>
                <c:pt idx="5">
                  <c:v>0.43696647822300477</c:v>
                </c:pt>
                <c:pt idx="6">
                  <c:v>0.14656662513077143</c:v>
                </c:pt>
                <c:pt idx="7">
                  <c:v>0.44839046323954312</c:v>
                </c:pt>
                <c:pt idx="8">
                  <c:v>0.45394399061640378</c:v>
                </c:pt>
                <c:pt idx="9">
                  <c:v>0.28709441746529718</c:v>
                </c:pt>
                <c:pt idx="10">
                  <c:v>0.5076122458682657</c:v>
                </c:pt>
                <c:pt idx="11">
                  <c:v>0.49915872274474005</c:v>
                </c:pt>
                <c:pt idx="12">
                  <c:v>0.41673883779070153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C17" sqref="C17"/>
    </sheetView>
  </sheetViews>
  <sheetFormatPr defaultColWidth="9.26953125" defaultRowHeight="12.5" x14ac:dyDescent="0.25"/>
  <cols>
    <col min="1" max="1" width="9.26953125" customWidth="1"/>
    <col min="2" max="3" width="10.1796875" customWidth="1"/>
    <col min="4" max="4" width="12" customWidth="1"/>
    <col min="5" max="8" width="9.26953125" customWidth="1"/>
    <col min="10" max="10" width="26" customWidth="1"/>
    <col min="11" max="13" width="14.54296875" customWidth="1"/>
  </cols>
  <sheetData>
    <row r="1" spans="1:17" ht="15.75" customHeight="1" x14ac:dyDescent="0.3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0.63524891952947182</v>
      </c>
    </row>
    <row r="2" spans="1:17" ht="16.5" customHeight="1" x14ac:dyDescent="0.3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0.58456170310427147</v>
      </c>
    </row>
    <row r="3" spans="1:17" ht="16.5" customHeight="1" x14ac:dyDescent="0.35">
      <c r="A3" s="2">
        <v>1</v>
      </c>
      <c r="B3" s="5">
        <v>409166</v>
      </c>
      <c r="C3" s="8">
        <v>27261</v>
      </c>
      <c r="D3" s="12">
        <f t="shared" ref="D3:D40" si="0">SUM(B3:C3)</f>
        <v>436427</v>
      </c>
      <c r="E3" s="13">
        <f t="shared" ref="E3:E40" si="1">B3/D3</f>
        <v>0.93753594530127604</v>
      </c>
      <c r="F3" s="16">
        <f t="shared" ref="F3:F40" si="2">C3/D3</f>
        <v>6.2464054698723959E-2</v>
      </c>
      <c r="G3" s="13">
        <f t="shared" ref="G3:G40" si="3">IF(E3&gt;0.5,E3,"")</f>
        <v>0.93753594530127604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35">
      <c r="A4" s="3">
        <v>2</v>
      </c>
      <c r="B4" s="5">
        <v>323618</v>
      </c>
      <c r="C4" s="8">
        <v>181170</v>
      </c>
      <c r="D4" s="12">
        <f t="shared" si="0"/>
        <v>504788</v>
      </c>
      <c r="E4" s="13">
        <f t="shared" si="1"/>
        <v>0.64109685650213555</v>
      </c>
      <c r="F4" s="16">
        <f t="shared" si="2"/>
        <v>0.35890314349786445</v>
      </c>
      <c r="G4" s="14">
        <f t="shared" si="3"/>
        <v>0.64109685650213555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35">
      <c r="A5" s="3">
        <v>3</v>
      </c>
      <c r="B5" s="5">
        <v>529587</v>
      </c>
      <c r="C5" s="8">
        <v>15193</v>
      </c>
      <c r="D5" s="12">
        <f t="shared" si="0"/>
        <v>544780</v>
      </c>
      <c r="E5" s="13">
        <f t="shared" si="1"/>
        <v>0.97211167810859433</v>
      </c>
      <c r="F5" s="16">
        <f t="shared" si="2"/>
        <v>2.7888321891405703E-2</v>
      </c>
      <c r="G5" s="14">
        <f t="shared" si="3"/>
        <v>0.97211167810859433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35">
      <c r="A6" s="3">
        <v>4</v>
      </c>
      <c r="B6" s="5">
        <v>355352</v>
      </c>
      <c r="C6" s="8">
        <v>303476</v>
      </c>
      <c r="D6" s="12">
        <f t="shared" si="0"/>
        <v>658828</v>
      </c>
      <c r="E6" s="13">
        <f t="shared" si="1"/>
        <v>0.53936991141845825</v>
      </c>
      <c r="F6" s="16">
        <f t="shared" si="2"/>
        <v>0.46063008858154175</v>
      </c>
      <c r="G6" s="14">
        <f t="shared" si="3"/>
        <v>0.53936991141845825</v>
      </c>
      <c r="H6" s="17" t="str">
        <f t="shared" si="4"/>
        <v/>
      </c>
      <c r="I6" s="18"/>
      <c r="J6" s="20"/>
      <c r="K6" s="59">
        <f>MAX(M1:M2)-MIN(M1:M2)</f>
        <v>5.0687216425200354E-2</v>
      </c>
      <c r="L6" s="60"/>
      <c r="M6" s="61"/>
    </row>
    <row r="7" spans="1:17" ht="15.75" customHeight="1" x14ac:dyDescent="0.35">
      <c r="A7" s="3">
        <v>5</v>
      </c>
      <c r="B7" s="5">
        <v>412687</v>
      </c>
      <c r="C7" s="8">
        <v>240793</v>
      </c>
      <c r="D7" s="12">
        <f t="shared" si="0"/>
        <v>653480</v>
      </c>
      <c r="E7" s="13">
        <f t="shared" si="1"/>
        <v>0.63152200526412439</v>
      </c>
      <c r="F7" s="16">
        <f t="shared" si="2"/>
        <v>0.36847799473587561</v>
      </c>
      <c r="G7" s="14">
        <f t="shared" si="3"/>
        <v>0.63152200526412439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3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5">
      <c r="A9" s="3">
        <v>7</v>
      </c>
      <c r="B9" s="6">
        <v>640378</v>
      </c>
      <c r="C9" s="9">
        <v>109977</v>
      </c>
      <c r="D9" s="12">
        <f t="shared" si="0"/>
        <v>750355</v>
      </c>
      <c r="E9" s="14">
        <f t="shared" si="1"/>
        <v>0.85343337486922854</v>
      </c>
      <c r="F9" s="17">
        <f t="shared" si="2"/>
        <v>0.14656662513077143</v>
      </c>
      <c r="G9" s="14">
        <f t="shared" si="3"/>
        <v>0.85343337486922854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5">
      <c r="A10" s="3">
        <v>8</v>
      </c>
      <c r="B10" s="6">
        <v>383736</v>
      </c>
      <c r="C10" s="9">
        <v>311930</v>
      </c>
      <c r="D10" s="12">
        <f t="shared" si="0"/>
        <v>695666</v>
      </c>
      <c r="E10" s="14">
        <f t="shared" si="1"/>
        <v>0.55160953676045688</v>
      </c>
      <c r="F10" s="17">
        <f t="shared" si="2"/>
        <v>0.44839046323954312</v>
      </c>
      <c r="G10" s="14">
        <f t="shared" si="3"/>
        <v>0.55160953676045688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35">
      <c r="A12" s="3">
        <v>10</v>
      </c>
      <c r="B12" s="6">
        <v>414715</v>
      </c>
      <c r="C12" s="9">
        <v>167010</v>
      </c>
      <c r="D12" s="12">
        <f t="shared" si="0"/>
        <v>581725</v>
      </c>
      <c r="E12" s="14">
        <f t="shared" si="1"/>
        <v>0.71290558253470282</v>
      </c>
      <c r="F12" s="17">
        <f t="shared" si="2"/>
        <v>0.28709441746529718</v>
      </c>
      <c r="G12" s="14">
        <f t="shared" si="3"/>
        <v>0.71290558253470282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5">
      <c r="A13" s="3">
        <v>11</v>
      </c>
      <c r="B13" s="6">
        <v>341756</v>
      </c>
      <c r="C13" s="9">
        <v>352323</v>
      </c>
      <c r="D13" s="12">
        <f t="shared" si="0"/>
        <v>694079</v>
      </c>
      <c r="E13" s="14">
        <f t="shared" si="1"/>
        <v>0.4923877541317343</v>
      </c>
      <c r="F13" s="17">
        <f t="shared" si="2"/>
        <v>0.5076122458682657</v>
      </c>
      <c r="G13" s="14" t="str">
        <f t="shared" si="3"/>
        <v/>
      </c>
      <c r="H13" s="17">
        <f t="shared" si="4"/>
        <v>0.5076122458682657</v>
      </c>
      <c r="I13" s="18"/>
      <c r="J13" s="10"/>
      <c r="K13" s="10"/>
      <c r="L13" s="10"/>
      <c r="M13" s="10"/>
    </row>
    <row r="14" spans="1:17" ht="15.75" customHeight="1" x14ac:dyDescent="0.3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5">
      <c r="A15" s="3">
        <v>13</v>
      </c>
      <c r="B15" s="6">
        <v>439776</v>
      </c>
      <c r="C15" s="9">
        <v>314219</v>
      </c>
      <c r="D15" s="12">
        <f t="shared" si="0"/>
        <v>753995</v>
      </c>
      <c r="E15" s="14">
        <f t="shared" si="1"/>
        <v>0.58326116220929847</v>
      </c>
      <c r="F15" s="17">
        <f t="shared" si="2"/>
        <v>0.41673883779070153</v>
      </c>
      <c r="G15" s="14">
        <f t="shared" si="3"/>
        <v>0.58326116220929847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5" x14ac:dyDescent="0.3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5" x14ac:dyDescent="0.3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5" x14ac:dyDescent="0.3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5" x14ac:dyDescent="0.3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5" x14ac:dyDescent="0.3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5" x14ac:dyDescent="0.3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5" x14ac:dyDescent="0.3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5" x14ac:dyDescent="0.3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5" x14ac:dyDescent="0.3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5" x14ac:dyDescent="0.3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5" x14ac:dyDescent="0.3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5" x14ac:dyDescent="0.3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5" x14ac:dyDescent="0.3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5" x14ac:dyDescent="0.3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5" x14ac:dyDescent="0.3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5" x14ac:dyDescent="0.3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5" x14ac:dyDescent="0.3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5" x14ac:dyDescent="0.3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5" x14ac:dyDescent="0.3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5" x14ac:dyDescent="0.3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5" x14ac:dyDescent="0.3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5" x14ac:dyDescent="0.3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5" x14ac:dyDescent="0.3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5" x14ac:dyDescent="0.3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6953125" defaultRowHeight="12.5" x14ac:dyDescent="0.25"/>
  <cols>
    <col min="1" max="1" width="9.453125" customWidth="1"/>
    <col min="2" max="3" width="7.1796875" customWidth="1"/>
    <col min="4" max="4" width="3.26953125" hidden="1" customWidth="1"/>
    <col min="5" max="5" width="0" hidden="1" customWidth="1"/>
    <col min="6" max="7" width="8.54296875" hidden="1" customWidth="1"/>
    <col min="9" max="9" width="29" customWidth="1"/>
    <col min="10" max="10" width="14.26953125" customWidth="1"/>
    <col min="11" max="12" width="14.1796875" customWidth="1"/>
  </cols>
  <sheetData>
    <row r="1" spans="1:12" ht="15.75" customHeight="1" x14ac:dyDescent="0.3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0.52172539702686649</v>
      </c>
    </row>
    <row r="2" spans="1:12" ht="16.5" customHeight="1" x14ac:dyDescent="0.3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0.47827460297313351</v>
      </c>
    </row>
    <row r="3" spans="1:12" ht="15.75" customHeight="1" x14ac:dyDescent="0.35">
      <c r="A3" s="2">
        <v>1</v>
      </c>
      <c r="B3" s="13">
        <f>'Lopsided Margins'!E3</f>
        <v>0.93753594530127604</v>
      </c>
      <c r="C3" s="16">
        <f>'Lopsided Margins'!F3</f>
        <v>6.2464054698723959E-2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0.53691258835121813</v>
      </c>
    </row>
    <row r="4" spans="1:12" ht="16.5" customHeight="1" x14ac:dyDescent="0.35">
      <c r="A4" s="3">
        <v>2</v>
      </c>
      <c r="B4" s="14">
        <f>'Lopsided Margins'!E4</f>
        <v>0.64109685650213555</v>
      </c>
      <c r="C4" s="17">
        <f>'Lopsided Margins'!F4</f>
        <v>0.35890314349786445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0.4630874116487817</v>
      </c>
    </row>
    <row r="5" spans="1:12" ht="15.75" customHeight="1" x14ac:dyDescent="0.35">
      <c r="A5" s="3">
        <v>3</v>
      </c>
      <c r="B5" s="14">
        <f>'Lopsided Margins'!E5</f>
        <v>0.97211167810859433</v>
      </c>
      <c r="C5" s="17">
        <f>'Lopsided Margins'!F5</f>
        <v>2.7888321891405703E-2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1.5187191324351645E-2</v>
      </c>
    </row>
    <row r="6" spans="1:12" ht="16.5" customHeight="1" x14ac:dyDescent="0.35">
      <c r="A6" s="3">
        <v>4</v>
      </c>
      <c r="B6" s="14">
        <f>'Lopsided Margins'!E6</f>
        <v>0.53936991141845825</v>
      </c>
      <c r="C6" s="17">
        <f>'Lopsided Margins'!F6</f>
        <v>0.46063008858154175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-1.5187191324351812E-2</v>
      </c>
    </row>
    <row r="7" spans="1:12" ht="16.5" customHeight="1" x14ac:dyDescent="0.35">
      <c r="A7" s="3">
        <v>5</v>
      </c>
      <c r="B7" s="14">
        <f>'Lopsided Margins'!E7</f>
        <v>0.63152200526412439</v>
      </c>
      <c r="C7" s="17">
        <f>'Lopsided Margins'!F7</f>
        <v>0.36847799473587561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35">
      <c r="A9" s="3">
        <v>7</v>
      </c>
      <c r="B9" s="14">
        <f>'Lopsided Margins'!E9</f>
        <v>0.85343337486922854</v>
      </c>
      <c r="C9" s="17">
        <f>'Lopsided Margins'!F9</f>
        <v>0.14656662513077143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35">
      <c r="A10" s="3">
        <v>8</v>
      </c>
      <c r="B10" s="14">
        <f>'Lopsided Margins'!E10</f>
        <v>0.55160953676045688</v>
      </c>
      <c r="C10" s="17">
        <f>'Lopsided Margins'!F10</f>
        <v>0.44839046323954312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1.5187191324351812E-2</v>
      </c>
      <c r="K10" s="60"/>
      <c r="L10" s="61"/>
    </row>
    <row r="11" spans="1:12" ht="15.75" customHeight="1" x14ac:dyDescent="0.3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5">
      <c r="A12" s="3">
        <v>10</v>
      </c>
      <c r="B12" s="14">
        <f>'Lopsided Margins'!E12</f>
        <v>0.71290558253470282</v>
      </c>
      <c r="C12" s="17">
        <f>'Lopsided Margins'!F12</f>
        <v>0.28709441746529718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5">
      <c r="A13" s="3">
        <v>11</v>
      </c>
      <c r="B13" s="14">
        <f>'Lopsided Margins'!E13</f>
        <v>0.4923877541317343</v>
      </c>
      <c r="C13" s="17">
        <f>'Lopsided Margins'!F13</f>
        <v>0.5076122458682657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5">
      <c r="A15" s="3">
        <v>13</v>
      </c>
      <c r="B15" s="14">
        <f>'Lopsided Margins'!E15</f>
        <v>0.58326116220929847</v>
      </c>
      <c r="C15" s="17">
        <f>'Lopsided Margins'!F15</f>
        <v>0.41673883779070153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5" x14ac:dyDescent="0.3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5" x14ac:dyDescent="0.3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5" x14ac:dyDescent="0.3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5" x14ac:dyDescent="0.3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5" x14ac:dyDescent="0.3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5" x14ac:dyDescent="0.3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5" x14ac:dyDescent="0.3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5" x14ac:dyDescent="0.3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5" x14ac:dyDescent="0.3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5" x14ac:dyDescent="0.3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5" x14ac:dyDescent="0.3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5" x14ac:dyDescent="0.3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5" x14ac:dyDescent="0.3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5" x14ac:dyDescent="0.3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5" x14ac:dyDescent="0.3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5" x14ac:dyDescent="0.3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5" x14ac:dyDescent="0.3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5" x14ac:dyDescent="0.3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5" x14ac:dyDescent="0.3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5" x14ac:dyDescent="0.3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5" x14ac:dyDescent="0.3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5" x14ac:dyDescent="0.3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5" x14ac:dyDescent="0.3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5" x14ac:dyDescent="0.3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3" width="10.1796875" style="10" customWidth="1"/>
    <col min="4" max="4" width="12" style="10" customWidth="1"/>
    <col min="5" max="6" width="10.1796875" style="10" customWidth="1"/>
    <col min="7" max="7" width="17.54296875" style="10" customWidth="1"/>
    <col min="8" max="8" width="10.1796875" style="10" customWidth="1"/>
    <col min="9" max="9" width="9.26953125" style="10" customWidth="1"/>
    <col min="10" max="11" width="11.453125" style="10" customWidth="1"/>
    <col min="12" max="12" width="9.1796875" style="10" bestFit="1"/>
    <col min="13" max="13" width="27.7265625" style="10" customWidth="1"/>
    <col min="14" max="14" width="9" style="10" customWidth="1"/>
    <col min="15" max="15" width="20.26953125" style="10" customWidth="1"/>
    <col min="16" max="17" width="30.453125" style="10" customWidth="1"/>
    <col min="18" max="18" width="9.1796875" style="10" bestFit="1"/>
    <col min="19" max="16384" width="9.1796875" style="10"/>
  </cols>
  <sheetData>
    <row r="1" spans="1:17" ht="16.5" customHeight="1" x14ac:dyDescent="0.3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3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6711540.5</v>
      </c>
      <c r="P2" s="47">
        <f>O2/SUM(D2:D40)</f>
        <v>0.2596337505359278</v>
      </c>
      <c r="Q2" s="49"/>
    </row>
    <row r="3" spans="1:17" ht="16.5" customHeight="1" x14ac:dyDescent="0.35">
      <c r="A3" s="2">
        <v>1</v>
      </c>
      <c r="B3" s="6">
        <f>'Lopsided Margins'!B3</f>
        <v>409166</v>
      </c>
      <c r="C3" s="9">
        <f>'Lopsided Margins'!C3</f>
        <v>27261</v>
      </c>
      <c r="D3" s="12">
        <f t="shared" ref="D3:D40" si="0">SUM(B3:C3)</f>
        <v>436427</v>
      </c>
      <c r="E3" s="42">
        <f t="shared" ref="E3:E40" si="1">IF(MAX(B3:C3)=B3,0,B3)</f>
        <v>0</v>
      </c>
      <c r="F3" s="43">
        <f t="shared" ref="F3:F40" si="2">IF(MAX(B3:C3)=B3,C3,0)</f>
        <v>27261</v>
      </c>
      <c r="G3" s="12">
        <f t="shared" ref="G3:G40" si="3">D3/2</f>
        <v>218213.5</v>
      </c>
      <c r="H3" s="42">
        <f t="shared" ref="H3:H40" si="4">IF(MAX(B3:C3)=B3,B3-G3,0)</f>
        <v>190952.5</v>
      </c>
      <c r="I3" s="43">
        <f t="shared" ref="I3:I40" si="5">IF(MAX(B3:C3)=B3,0,C3-G3)</f>
        <v>0</v>
      </c>
      <c r="J3" s="42">
        <f t="shared" ref="J3:J40" si="6">MAX(E3,H3)</f>
        <v>190952.5</v>
      </c>
      <c r="K3" s="43">
        <f t="shared" ref="K3:K40" si="7">MAX(F3,I3)</f>
        <v>27261</v>
      </c>
      <c r="L3" s="18"/>
      <c r="M3" s="53"/>
      <c r="N3" s="22" t="s">
        <v>3</v>
      </c>
      <c r="O3" s="46">
        <f>SUM(K2:K40)</f>
        <v>6213475</v>
      </c>
      <c r="P3" s="48">
        <f>O3/SUM(D2:D40)</f>
        <v>0.2403662494640722</v>
      </c>
      <c r="Q3" s="49"/>
    </row>
    <row r="4" spans="1:17" ht="16.5" customHeight="1" x14ac:dyDescent="0.35">
      <c r="A4" s="3">
        <v>2</v>
      </c>
      <c r="B4" s="6">
        <f>'Lopsided Margins'!B4</f>
        <v>323618</v>
      </c>
      <c r="C4" s="9">
        <f>'Lopsided Margins'!C4</f>
        <v>181170</v>
      </c>
      <c r="D4" s="12">
        <f t="shared" si="0"/>
        <v>504788</v>
      </c>
      <c r="E4" s="6">
        <f t="shared" si="1"/>
        <v>0</v>
      </c>
      <c r="F4" s="9">
        <f t="shared" si="2"/>
        <v>181170</v>
      </c>
      <c r="G4" s="12">
        <f t="shared" si="3"/>
        <v>252394</v>
      </c>
      <c r="H4" s="6">
        <f t="shared" si="4"/>
        <v>71224</v>
      </c>
      <c r="I4" s="9">
        <f t="shared" si="5"/>
        <v>0</v>
      </c>
      <c r="J4" s="6">
        <f t="shared" si="6"/>
        <v>71224</v>
      </c>
      <c r="K4" s="9">
        <f t="shared" si="7"/>
        <v>181170</v>
      </c>
      <c r="L4" s="18"/>
    </row>
    <row r="5" spans="1:17" x14ac:dyDescent="0.35">
      <c r="A5" s="3">
        <v>3</v>
      </c>
      <c r="B5" s="6">
        <f>'Lopsided Margins'!B5</f>
        <v>529587</v>
      </c>
      <c r="C5" s="9">
        <f>'Lopsided Margins'!C5</f>
        <v>15193</v>
      </c>
      <c r="D5" s="12">
        <f t="shared" si="0"/>
        <v>544780</v>
      </c>
      <c r="E5" s="6">
        <f t="shared" si="1"/>
        <v>0</v>
      </c>
      <c r="F5" s="9">
        <f t="shared" si="2"/>
        <v>15193</v>
      </c>
      <c r="G5" s="12">
        <f t="shared" si="3"/>
        <v>272390</v>
      </c>
      <c r="H5" s="6">
        <f t="shared" si="4"/>
        <v>257197</v>
      </c>
      <c r="I5" s="9">
        <f t="shared" si="5"/>
        <v>0</v>
      </c>
      <c r="J5" s="6">
        <f t="shared" si="6"/>
        <v>257197</v>
      </c>
      <c r="K5" s="9">
        <f t="shared" si="7"/>
        <v>15193</v>
      </c>
      <c r="L5" s="18"/>
      <c r="M5" s="54" t="s">
        <v>8</v>
      </c>
      <c r="N5" s="55"/>
      <c r="O5" s="55"/>
      <c r="P5" s="56"/>
      <c r="Q5" s="49"/>
    </row>
    <row r="6" spans="1:17" x14ac:dyDescent="0.35">
      <c r="A6" s="3">
        <v>4</v>
      </c>
      <c r="B6" s="6">
        <f>'Lopsided Margins'!B6</f>
        <v>355352</v>
      </c>
      <c r="C6" s="9">
        <f>'Lopsided Margins'!C6</f>
        <v>303476</v>
      </c>
      <c r="D6" s="12">
        <f t="shared" si="0"/>
        <v>658828</v>
      </c>
      <c r="E6" s="6">
        <f t="shared" si="1"/>
        <v>0</v>
      </c>
      <c r="F6" s="9">
        <f t="shared" si="2"/>
        <v>303476</v>
      </c>
      <c r="G6" s="12">
        <f t="shared" si="3"/>
        <v>329414</v>
      </c>
      <c r="H6" s="6">
        <f t="shared" si="4"/>
        <v>25938</v>
      </c>
      <c r="I6" s="9">
        <f t="shared" si="5"/>
        <v>0</v>
      </c>
      <c r="J6" s="6">
        <f t="shared" si="6"/>
        <v>25938</v>
      </c>
      <c r="K6" s="9">
        <f t="shared" si="7"/>
        <v>303476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35">
      <c r="A7" s="3">
        <v>5</v>
      </c>
      <c r="B7" s="6">
        <f>'Lopsided Margins'!B7</f>
        <v>412687</v>
      </c>
      <c r="C7" s="9">
        <f>'Lopsided Margins'!C7</f>
        <v>240793</v>
      </c>
      <c r="D7" s="12">
        <f t="shared" si="0"/>
        <v>653480</v>
      </c>
      <c r="E7" s="6">
        <f t="shared" si="1"/>
        <v>0</v>
      </c>
      <c r="F7" s="9">
        <f t="shared" si="2"/>
        <v>240793</v>
      </c>
      <c r="G7" s="12">
        <f t="shared" si="3"/>
        <v>326740</v>
      </c>
      <c r="H7" s="6">
        <f t="shared" si="4"/>
        <v>85947</v>
      </c>
      <c r="I7" s="9">
        <f t="shared" si="5"/>
        <v>0</v>
      </c>
      <c r="J7" s="6">
        <f t="shared" si="6"/>
        <v>85947</v>
      </c>
      <c r="K7" s="9">
        <f t="shared" si="7"/>
        <v>240793</v>
      </c>
      <c r="L7" s="18"/>
      <c r="M7" s="20"/>
      <c r="N7" s="59">
        <f>(MAX(O2:O3)-MIN(O2:O3))/SUM(D2:D40)</f>
        <v>1.926750107185558E-2</v>
      </c>
      <c r="O7" s="60"/>
      <c r="P7" s="61"/>
    </row>
    <row r="8" spans="1:17" x14ac:dyDescent="0.3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35">
      <c r="A9" s="3">
        <v>7</v>
      </c>
      <c r="B9" s="6">
        <f>'Lopsided Margins'!B9</f>
        <v>640378</v>
      </c>
      <c r="C9" s="9">
        <f>'Lopsided Margins'!C9</f>
        <v>109977</v>
      </c>
      <c r="D9" s="12">
        <f t="shared" si="0"/>
        <v>750355</v>
      </c>
      <c r="E9" s="6">
        <f t="shared" si="1"/>
        <v>0</v>
      </c>
      <c r="F9" s="9">
        <f t="shared" si="2"/>
        <v>109977</v>
      </c>
      <c r="G9" s="12">
        <f t="shared" si="3"/>
        <v>375177.5</v>
      </c>
      <c r="H9" s="6">
        <f t="shared" si="4"/>
        <v>265200.5</v>
      </c>
      <c r="I9" s="9">
        <f t="shared" si="5"/>
        <v>0</v>
      </c>
      <c r="J9" s="6">
        <f t="shared" si="6"/>
        <v>265200.5</v>
      </c>
      <c r="K9" s="9">
        <f t="shared" si="7"/>
        <v>109977</v>
      </c>
      <c r="L9" s="18"/>
    </row>
    <row r="10" spans="1:17" x14ac:dyDescent="0.35">
      <c r="A10" s="3">
        <v>8</v>
      </c>
      <c r="B10" s="6">
        <f>'Lopsided Margins'!B10</f>
        <v>383736</v>
      </c>
      <c r="C10" s="9">
        <f>'Lopsided Margins'!C10</f>
        <v>311930</v>
      </c>
      <c r="D10" s="12">
        <f t="shared" si="0"/>
        <v>695666</v>
      </c>
      <c r="E10" s="6">
        <f t="shared" si="1"/>
        <v>0</v>
      </c>
      <c r="F10" s="9">
        <f t="shared" si="2"/>
        <v>311930</v>
      </c>
      <c r="G10" s="12">
        <f t="shared" si="3"/>
        <v>347833</v>
      </c>
      <c r="H10" s="6">
        <f t="shared" si="4"/>
        <v>35903</v>
      </c>
      <c r="I10" s="9">
        <f t="shared" si="5"/>
        <v>0</v>
      </c>
      <c r="J10" s="6">
        <f t="shared" si="6"/>
        <v>35903</v>
      </c>
      <c r="K10" s="9">
        <f t="shared" si="7"/>
        <v>311930</v>
      </c>
      <c r="L10" s="18"/>
    </row>
    <row r="11" spans="1:17" x14ac:dyDescent="0.3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35">
      <c r="A12" s="3">
        <v>10</v>
      </c>
      <c r="B12" s="6">
        <f>'Lopsided Margins'!B12</f>
        <v>414715</v>
      </c>
      <c r="C12" s="9">
        <f>'Lopsided Margins'!C12</f>
        <v>167010</v>
      </c>
      <c r="D12" s="12">
        <f t="shared" si="0"/>
        <v>581725</v>
      </c>
      <c r="E12" s="6">
        <f t="shared" si="1"/>
        <v>0</v>
      </c>
      <c r="F12" s="9">
        <f t="shared" si="2"/>
        <v>167010</v>
      </c>
      <c r="G12" s="12">
        <f t="shared" si="3"/>
        <v>290862.5</v>
      </c>
      <c r="H12" s="6">
        <f t="shared" si="4"/>
        <v>123852.5</v>
      </c>
      <c r="I12" s="9">
        <f t="shared" si="5"/>
        <v>0</v>
      </c>
      <c r="J12" s="6">
        <f t="shared" si="6"/>
        <v>123852.5</v>
      </c>
      <c r="K12" s="9">
        <f t="shared" si="7"/>
        <v>167010</v>
      </c>
      <c r="L12" s="18"/>
    </row>
    <row r="13" spans="1:17" x14ac:dyDescent="0.35">
      <c r="A13" s="3">
        <v>11</v>
      </c>
      <c r="B13" s="6">
        <f>'Lopsided Margins'!B13</f>
        <v>341756</v>
      </c>
      <c r="C13" s="9">
        <f>'Lopsided Margins'!C13</f>
        <v>352323</v>
      </c>
      <c r="D13" s="12">
        <f t="shared" si="0"/>
        <v>694079</v>
      </c>
      <c r="E13" s="6">
        <f t="shared" si="1"/>
        <v>341756</v>
      </c>
      <c r="F13" s="9">
        <f t="shared" si="2"/>
        <v>0</v>
      </c>
      <c r="G13" s="12">
        <f t="shared" si="3"/>
        <v>347039.5</v>
      </c>
      <c r="H13" s="6">
        <f t="shared" si="4"/>
        <v>0</v>
      </c>
      <c r="I13" s="9">
        <f t="shared" si="5"/>
        <v>5283.5</v>
      </c>
      <c r="J13" s="6">
        <f t="shared" si="6"/>
        <v>341756</v>
      </c>
      <c r="K13" s="9">
        <f t="shared" si="7"/>
        <v>5283.5</v>
      </c>
      <c r="L13" s="18"/>
    </row>
    <row r="14" spans="1:17" x14ac:dyDescent="0.3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35">
      <c r="A15" s="3">
        <v>13</v>
      </c>
      <c r="B15" s="6">
        <f>'Lopsided Margins'!B15</f>
        <v>439776</v>
      </c>
      <c r="C15" s="9">
        <f>'Lopsided Margins'!C15</f>
        <v>314219</v>
      </c>
      <c r="D15" s="12">
        <f t="shared" si="0"/>
        <v>753995</v>
      </c>
      <c r="E15" s="6">
        <f t="shared" si="1"/>
        <v>0</v>
      </c>
      <c r="F15" s="9">
        <f t="shared" si="2"/>
        <v>314219</v>
      </c>
      <c r="G15" s="12">
        <f t="shared" si="3"/>
        <v>376997.5</v>
      </c>
      <c r="H15" s="6">
        <f t="shared" si="4"/>
        <v>62778.5</v>
      </c>
      <c r="I15" s="9">
        <f t="shared" si="5"/>
        <v>0</v>
      </c>
      <c r="J15" s="6">
        <f t="shared" si="6"/>
        <v>62778.5</v>
      </c>
      <c r="K15" s="9">
        <f t="shared" si="7"/>
        <v>314219</v>
      </c>
      <c r="L15" s="18"/>
    </row>
    <row r="16" spans="1:17" x14ac:dyDescent="0.3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3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3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3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3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3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3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3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3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3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3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3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3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3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3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3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3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3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3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3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3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3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3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3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3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796875" defaultRowHeight="15.5" x14ac:dyDescent="0.35"/>
  <cols>
    <col min="1" max="1" width="9.453125" style="10" customWidth="1"/>
    <col min="2" max="2" width="10.1796875" style="10" customWidth="1"/>
    <col min="3" max="3" width="7.453125" style="10" customWidth="1"/>
    <col min="4" max="4" width="10.1796875" style="10" customWidth="1"/>
    <col min="5" max="5" width="6.81640625" style="10" customWidth="1"/>
    <col min="6" max="6" width="9.1796875" style="10" bestFit="1"/>
    <col min="7" max="7" width="9.26953125" style="10" customWidth="1"/>
    <col min="8" max="8" width="11" style="10" customWidth="1"/>
    <col min="9" max="9" width="14.54296875" style="10" customWidth="1"/>
    <col min="10" max="10" width="10.54296875" style="10" customWidth="1"/>
    <col min="11" max="11" width="19.453125" style="10" customWidth="1"/>
    <col min="12" max="12" width="9.1796875" style="10" bestFit="1"/>
    <col min="13" max="16384" width="9.1796875" style="10"/>
  </cols>
  <sheetData>
    <row r="1" spans="1:11" ht="16.5" customHeight="1" x14ac:dyDescent="0.3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0.52870424023862872</v>
      </c>
      <c r="I2" s="23">
        <f>COUNT('Lopsided Margins'!G2:G40)</f>
        <v>21</v>
      </c>
      <c r="J2" s="36">
        <f>I2/(I2+I3)</f>
        <v>0.55263157894736847</v>
      </c>
      <c r="K2" s="37">
        <f>J2-H2</f>
        <v>2.3927338708739754E-2</v>
      </c>
    </row>
    <row r="3" spans="1:11" ht="16.5" customHeight="1" x14ac:dyDescent="0.35">
      <c r="A3" s="2">
        <v>1</v>
      </c>
      <c r="B3" s="6">
        <f>'Lopsided Margins'!B3</f>
        <v>409166</v>
      </c>
      <c r="C3" s="14">
        <f>'Lopsided Margins'!E3</f>
        <v>0.93753594530127604</v>
      </c>
      <c r="D3" s="9">
        <f>'Lopsided Margins'!C3</f>
        <v>27261</v>
      </c>
      <c r="E3" s="17">
        <f>'Lopsided Margins'!F3</f>
        <v>6.2464054698723959E-2</v>
      </c>
      <c r="G3" s="22" t="s">
        <v>3</v>
      </c>
      <c r="H3" s="37">
        <f>SUM(D2:D40)/(SUM(B2:B40)+SUM(D2:D40))</f>
        <v>0.47129575976137128</v>
      </c>
      <c r="I3" s="23">
        <f>COUNT('Lopsided Margins'!H2:H140)</f>
        <v>17</v>
      </c>
      <c r="J3" s="36">
        <f>I3/(I2+I3)</f>
        <v>0.44736842105263158</v>
      </c>
      <c r="K3" s="37">
        <f>J3-H3</f>
        <v>-2.3927338708739698E-2</v>
      </c>
    </row>
    <row r="4" spans="1:11" x14ac:dyDescent="0.35">
      <c r="A4" s="3">
        <v>2</v>
      </c>
      <c r="B4" s="6">
        <f>'Lopsided Margins'!B4</f>
        <v>323618</v>
      </c>
      <c r="C4" s="14">
        <f>'Lopsided Margins'!E4</f>
        <v>0.64109685650213555</v>
      </c>
      <c r="D4" s="9">
        <f>'Lopsided Margins'!C4</f>
        <v>181170</v>
      </c>
      <c r="E4" s="17">
        <f>'Lopsided Margins'!F4</f>
        <v>0.35890314349786445</v>
      </c>
    </row>
    <row r="5" spans="1:11" x14ac:dyDescent="0.35">
      <c r="A5" s="3">
        <v>3</v>
      </c>
      <c r="B5" s="6">
        <f>'Lopsided Margins'!B5</f>
        <v>529587</v>
      </c>
      <c r="C5" s="14">
        <f>'Lopsided Margins'!E5</f>
        <v>0.97211167810859433</v>
      </c>
      <c r="D5" s="9">
        <f>'Lopsided Margins'!C5</f>
        <v>15193</v>
      </c>
      <c r="E5" s="17">
        <f>'Lopsided Margins'!F5</f>
        <v>2.7888321891405703E-2</v>
      </c>
    </row>
    <row r="6" spans="1:11" x14ac:dyDescent="0.35">
      <c r="A6" s="3">
        <v>4</v>
      </c>
      <c r="B6" s="6">
        <f>'Lopsided Margins'!B6</f>
        <v>355352</v>
      </c>
      <c r="C6" s="14">
        <f>'Lopsided Margins'!E6</f>
        <v>0.53936991141845825</v>
      </c>
      <c r="D6" s="9">
        <f>'Lopsided Margins'!C6</f>
        <v>303476</v>
      </c>
      <c r="E6" s="17">
        <f>'Lopsided Margins'!F6</f>
        <v>0.46063008858154175</v>
      </c>
    </row>
    <row r="7" spans="1:11" x14ac:dyDescent="0.35">
      <c r="A7" s="3">
        <v>5</v>
      </c>
      <c r="B7" s="6">
        <f>'Lopsided Margins'!B7</f>
        <v>412687</v>
      </c>
      <c r="C7" s="14">
        <f>'Lopsided Margins'!E7</f>
        <v>0.63152200526412439</v>
      </c>
      <c r="D7" s="9">
        <f>'Lopsided Margins'!C7</f>
        <v>240793</v>
      </c>
      <c r="E7" s="17">
        <f>'Lopsided Margins'!F7</f>
        <v>0.36847799473587561</v>
      </c>
    </row>
    <row r="8" spans="1:11" x14ac:dyDescent="0.3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35">
      <c r="A9" s="3">
        <v>7</v>
      </c>
      <c r="B9" s="6">
        <f>'Lopsided Margins'!B9</f>
        <v>640378</v>
      </c>
      <c r="C9" s="14">
        <f>'Lopsided Margins'!E9</f>
        <v>0.85343337486922854</v>
      </c>
      <c r="D9" s="9">
        <f>'Lopsided Margins'!C9</f>
        <v>109977</v>
      </c>
      <c r="E9" s="17">
        <f>'Lopsided Margins'!F9</f>
        <v>0.14656662513077143</v>
      </c>
    </row>
    <row r="10" spans="1:11" x14ac:dyDescent="0.35">
      <c r="A10" s="3">
        <v>8</v>
      </c>
      <c r="B10" s="6">
        <f>'Lopsided Margins'!B10</f>
        <v>383736</v>
      </c>
      <c r="C10" s="14">
        <f>'Lopsided Margins'!E10</f>
        <v>0.55160953676045688</v>
      </c>
      <c r="D10" s="9">
        <f>'Lopsided Margins'!C10</f>
        <v>311930</v>
      </c>
      <c r="E10" s="17">
        <f>'Lopsided Margins'!F10</f>
        <v>0.44839046323954312</v>
      </c>
    </row>
    <row r="11" spans="1:11" x14ac:dyDescent="0.3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35">
      <c r="A12" s="3">
        <v>10</v>
      </c>
      <c r="B12" s="6">
        <f>'Lopsided Margins'!B12</f>
        <v>414715</v>
      </c>
      <c r="C12" s="14">
        <f>'Lopsided Margins'!E12</f>
        <v>0.71290558253470282</v>
      </c>
      <c r="D12" s="9">
        <f>'Lopsided Margins'!C12</f>
        <v>167010</v>
      </c>
      <c r="E12" s="17">
        <f>'Lopsided Margins'!F12</f>
        <v>0.28709441746529718</v>
      </c>
    </row>
    <row r="13" spans="1:11" x14ac:dyDescent="0.35">
      <c r="A13" s="3">
        <v>11</v>
      </c>
      <c r="B13" s="6">
        <f>'Lopsided Margins'!B13</f>
        <v>341756</v>
      </c>
      <c r="C13" s="14">
        <f>'Lopsided Margins'!E13</f>
        <v>0.4923877541317343</v>
      </c>
      <c r="D13" s="9">
        <f>'Lopsided Margins'!C13</f>
        <v>352323</v>
      </c>
      <c r="E13" s="17">
        <f>'Lopsided Margins'!F13</f>
        <v>0.5076122458682657</v>
      </c>
    </row>
    <row r="14" spans="1:11" x14ac:dyDescent="0.3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35">
      <c r="A15" s="3">
        <v>13</v>
      </c>
      <c r="B15" s="6">
        <f>'Lopsided Margins'!B15</f>
        <v>439776</v>
      </c>
      <c r="C15" s="14">
        <f>'Lopsided Margins'!E15</f>
        <v>0.58326116220929847</v>
      </c>
      <c r="D15" s="9">
        <f>'Lopsided Margins'!C15</f>
        <v>314219</v>
      </c>
      <c r="E15" s="17">
        <f>'Lopsided Margins'!F15</f>
        <v>0.41673883779070153</v>
      </c>
    </row>
    <row r="16" spans="1:11" x14ac:dyDescent="0.3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3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3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3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3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3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3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3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3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3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3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3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3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3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3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3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3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3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3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3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3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3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3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3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3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2024-05-08T14:28:23Z</dcterms:modified>
</cp:coreProperties>
</file>