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18" documentId="8_{171D8A9F-BF08-44C6-A312-DC1A291C170C}" xr6:coauthVersionLast="47" xr6:coauthVersionMax="47" xr10:uidLastSave="{8ADE8356-9DA2-4A7E-B778-F48A0EC4A146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H20" i="3" s="1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H32" i="3" l="1"/>
  <c r="I3" i="3"/>
  <c r="I9" i="3"/>
  <c r="E15" i="3"/>
  <c r="I21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I16" i="3"/>
  <c r="F22" i="3"/>
  <c r="H28" i="3"/>
  <c r="F34" i="3"/>
  <c r="F40" i="3"/>
  <c r="H40" i="3"/>
  <c r="F18" i="3"/>
  <c r="H24" i="3"/>
  <c r="F30" i="3"/>
  <c r="H36" i="3"/>
  <c r="F7" i="3"/>
  <c r="I13" i="3"/>
  <c r="F19" i="3"/>
  <c r="E31" i="3"/>
  <c r="I37" i="3"/>
  <c r="D18" i="3"/>
  <c r="G18" i="3" s="1"/>
  <c r="I18" i="3" s="1"/>
  <c r="E22" i="3"/>
  <c r="H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J20" i="3" s="1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I30" i="3"/>
  <c r="F8" i="3"/>
  <c r="K8" i="3" s="1"/>
  <c r="I12" i="3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I34" i="3"/>
  <c r="E13" i="1"/>
  <c r="E29" i="1"/>
  <c r="G35" i="1"/>
  <c r="C10" i="2"/>
  <c r="I7" i="3"/>
  <c r="D25" i="3"/>
  <c r="G25" i="3" s="1"/>
  <c r="I25" i="3" s="1"/>
  <c r="D33" i="3"/>
  <c r="G33" i="3" s="1"/>
  <c r="I33" i="3" s="1"/>
  <c r="H39" i="3"/>
  <c r="F8" i="1"/>
  <c r="F24" i="1"/>
  <c r="F18" i="1"/>
  <c r="H19" i="1"/>
  <c r="C26" i="2"/>
  <c r="E3" i="3"/>
  <c r="I4" i="3"/>
  <c r="E6" i="3"/>
  <c r="E9" i="3"/>
  <c r="I15" i="3"/>
  <c r="E17" i="3"/>
  <c r="I23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25" i="3"/>
  <c r="H33" i="3"/>
  <c r="I10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J39" i="3" l="1"/>
  <c r="J4" i="3"/>
  <c r="K10" i="3"/>
  <c r="K9" i="3"/>
  <c r="J32" i="3"/>
  <c r="K6" i="3"/>
  <c r="K21" i="3"/>
  <c r="K5" i="3"/>
  <c r="K40" i="3"/>
  <c r="J15" i="3"/>
  <c r="K3" i="3"/>
  <c r="J11" i="3"/>
  <c r="J23" i="3"/>
  <c r="K17" i="3"/>
  <c r="K29" i="3"/>
  <c r="K22" i="3"/>
  <c r="K16" i="3"/>
  <c r="J28" i="3"/>
  <c r="J40" i="3"/>
  <c r="K19" i="3"/>
  <c r="K34" i="3"/>
  <c r="I11" i="3"/>
  <c r="K11" i="3" s="1"/>
  <c r="K13" i="3"/>
  <c r="J24" i="3"/>
  <c r="J36" i="3"/>
  <c r="K7" i="3"/>
  <c r="K18" i="3"/>
  <c r="K30" i="3"/>
  <c r="C15" i="4"/>
  <c r="K37" i="3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12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K23" i="3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K1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<sst xmlns="http://schemas.openxmlformats.org/spreadsheetml/2006/main" count="69" uniqueCount="30">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</sst>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0.64109685650213555</c:v>
                </c:pt>
                <c:pt idx="2">
                  <c:v>0.97211167810859433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0.85343337486922854</c:v>
                </c:pt>
                <c:pt idx="7">
                  <c:v>0.55160953676045688</c:v>
                </c:pt>
                <c:pt idx="8">
                  <c:v>0.54605600938359622</c:v>
                </c:pt>
                <c:pt idx="9">
                  <c:v>0.72472675269842346</c:v>
                </c:pt>
                <c:pt idx="10">
                  <c:v>0.51856199795765756</c:v>
                </c:pt>
                <c:pt idx="11">
                  <c:v>0.46170372989115283</c:v>
                </c:pt>
                <c:pt idx="12">
                  <c:v>0.58326116220929847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0.35890314349786445</c:v>
                </c:pt>
                <c:pt idx="2">
                  <c:v>2.7888321891405703E-2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0.14656662513077143</c:v>
                </c:pt>
                <c:pt idx="7">
                  <c:v>0.44839046323954312</c:v>
                </c:pt>
                <c:pt idx="8">
                  <c:v>0.45394399061640378</c:v>
                </c:pt>
                <c:pt idx="9">
                  <c:v>0.27527324730157648</c:v>
                </c:pt>
                <c:pt idx="10">
                  <c:v>0.48143800204234244</c:v>
                </c:pt>
                <c:pt idx="11">
                  <c:v>0.53829627010884717</c:v>
                </c:pt>
                <c:pt idx="12">
                  <c:v>0.41673883779070153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0.64109685650213555</c:v>
                </c:pt>
                <c:pt idx="2">
                  <c:v>0.97211167810859433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0.85343337486922854</c:v>
                </c:pt>
                <c:pt idx="7">
                  <c:v>0.55160953676045688</c:v>
                </c:pt>
                <c:pt idx="8">
                  <c:v>0.54605600938359622</c:v>
                </c:pt>
                <c:pt idx="9">
                  <c:v>0.72472675269842346</c:v>
                </c:pt>
                <c:pt idx="10">
                  <c:v>0.51856199795765756</c:v>
                </c:pt>
                <c:pt idx="11">
                  <c:v>0.46170372989115283</c:v>
                </c:pt>
                <c:pt idx="12">
                  <c:v>0.58326116220929847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0.35890314349786445</c:v>
                </c:pt>
                <c:pt idx="2">
                  <c:v>2.7888321891405703E-2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0.14656662513077143</c:v>
                </c:pt>
                <c:pt idx="7">
                  <c:v>0.44839046323954312</c:v>
                </c:pt>
                <c:pt idx="8">
                  <c:v>0.45394399061640378</c:v>
                </c:pt>
                <c:pt idx="9">
                  <c:v>0.27527324730157648</c:v>
                </c:pt>
                <c:pt idx="10">
                  <c:v>0.48143800204234244</c:v>
                </c:pt>
                <c:pt idx="11">
                  <c:v>0.53829627010884717</c:v>
                </c:pt>
                <c:pt idx="12">
                  <c:v>0.41673883779070153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21" sqref="B21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0.63665567623738217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0.58636664570665864</v>
      </c>
    </row>
    <row r="3" spans="1:17" ht="16.5" customHeight="1" x14ac:dyDescent="0.35">
      <c r="A3" s="2">
        <v>1</v>
      </c>
      <c r="B3" s="5">
        <v>409166</v>
      </c>
      <c r="C3" s="8">
        <v>27261</v>
      </c>
      <c r="D3" s="12">
        <f t="shared" ref="D3:D40" si="0">SUM(B3:C3)</f>
        <v>436427</v>
      </c>
      <c r="E3" s="13">
        <f t="shared" ref="E3:E40" si="1">B3/D3</f>
        <v>0.93753594530127604</v>
      </c>
      <c r="F3" s="16">
        <f t="shared" ref="F3:F40" si="2">C3/D3</f>
        <v>6.2464054698723959E-2</v>
      </c>
      <c r="G3" s="13">
        <f t="shared" ref="G3:G40" si="3">IF(E3&gt;0.5,E3,"")</f>
        <v>0.93753594530127604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323618</v>
      </c>
      <c r="C4" s="8">
        <v>181170</v>
      </c>
      <c r="D4" s="12">
        <f t="shared" si="0"/>
        <v>504788</v>
      </c>
      <c r="E4" s="13">
        <f t="shared" si="1"/>
        <v>0.64109685650213555</v>
      </c>
      <c r="F4" s="16">
        <f t="shared" si="2"/>
        <v>0.35890314349786445</v>
      </c>
      <c r="G4" s="14">
        <f t="shared" si="3"/>
        <v>0.64109685650213555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529587</v>
      </c>
      <c r="C5" s="8">
        <v>15193</v>
      </c>
      <c r="D5" s="12">
        <f t="shared" si="0"/>
        <v>544780</v>
      </c>
      <c r="E5" s="13">
        <f t="shared" si="1"/>
        <v>0.97211167810859433</v>
      </c>
      <c r="F5" s="16">
        <f t="shared" si="2"/>
        <v>2.7888321891405703E-2</v>
      </c>
      <c r="G5" s="14">
        <f t="shared" si="3"/>
        <v>0.97211167810859433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355352</v>
      </c>
      <c r="C6" s="8">
        <v>303476</v>
      </c>
      <c r="D6" s="12">
        <f t="shared" si="0"/>
        <v>658828</v>
      </c>
      <c r="E6" s="13">
        <f t="shared" si="1"/>
        <v>0.53936991141845825</v>
      </c>
      <c r="F6" s="16">
        <f t="shared" si="2"/>
        <v>0.46063008858154175</v>
      </c>
      <c r="G6" s="14">
        <f t="shared" si="3"/>
        <v>0.53936991141845825</v>
      </c>
      <c r="H6" s="17" t="str">
        <f t="shared" si="4"/>
        <v/>
      </c>
      <c r="I6" s="18"/>
      <c r="J6" s="20"/>
      <c r="K6" s="59">
        <f>MAX(M1:M2)-MIN(M1:M2)</f>
        <v>5.0289030530723533E-2</v>
      </c>
      <c r="L6" s="60"/>
      <c r="M6" s="61"/>
    </row>
    <row r="7" spans="1:17" ht="15.75" customHeight="1" x14ac:dyDescent="0.35">
      <c r="A7" s="3">
        <v>5</v>
      </c>
      <c r="B7" s="5">
        <v>412687</v>
      </c>
      <c r="C7" s="8">
        <v>240793</v>
      </c>
      <c r="D7" s="12">
        <f t="shared" si="0"/>
        <v>653480</v>
      </c>
      <c r="E7" s="13">
        <f t="shared" si="1"/>
        <v>0.63152200526412439</v>
      </c>
      <c r="F7" s="16">
        <f t="shared" si="2"/>
        <v>0.36847799473587561</v>
      </c>
      <c r="G7" s="14">
        <f t="shared" si="3"/>
        <v>0.63152200526412439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414409</v>
      </c>
      <c r="C8" s="9">
        <v>321620</v>
      </c>
      <c r="D8" s="12">
        <f t="shared" si="0"/>
        <v>736029</v>
      </c>
      <c r="E8" s="14">
        <f t="shared" si="1"/>
        <v>0.56303352177699517</v>
      </c>
      <c r="F8" s="17">
        <f t="shared" si="2"/>
        <v>0.43696647822300477</v>
      </c>
      <c r="G8" s="14">
        <f t="shared" si="3"/>
        <v>0.56303352177699517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640378</v>
      </c>
      <c r="C9" s="9">
        <v>109977</v>
      </c>
      <c r="D9" s="12">
        <f t="shared" si="0"/>
        <v>750355</v>
      </c>
      <c r="E9" s="14">
        <f t="shared" si="1"/>
        <v>0.85343337486922854</v>
      </c>
      <c r="F9" s="17">
        <f t="shared" si="2"/>
        <v>0.14656662513077143</v>
      </c>
      <c r="G9" s="14">
        <f t="shared" si="3"/>
        <v>0.85343337486922854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383736</v>
      </c>
      <c r="C10" s="9">
        <v>311930</v>
      </c>
      <c r="D10" s="12">
        <f t="shared" si="0"/>
        <v>695666</v>
      </c>
      <c r="E10" s="14">
        <f t="shared" si="1"/>
        <v>0.55160953676045688</v>
      </c>
      <c r="F10" s="17">
        <f t="shared" si="2"/>
        <v>0.44839046323954312</v>
      </c>
      <c r="G10" s="14">
        <f t="shared" si="3"/>
        <v>0.55160953676045688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425690</v>
      </c>
      <c r="C12" s="9">
        <v>161690</v>
      </c>
      <c r="D12" s="12">
        <f t="shared" si="0"/>
        <v>587380</v>
      </c>
      <c r="E12" s="14">
        <f t="shared" si="1"/>
        <v>0.72472675269842346</v>
      </c>
      <c r="F12" s="17">
        <f t="shared" si="2"/>
        <v>0.27527324730157648</v>
      </c>
      <c r="G12" s="14">
        <f t="shared" si="3"/>
        <v>0.72472675269842346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386952</v>
      </c>
      <c r="C13" s="9">
        <v>359250</v>
      </c>
      <c r="D13" s="12">
        <f t="shared" si="0"/>
        <v>746202</v>
      </c>
      <c r="E13" s="14">
        <f t="shared" si="1"/>
        <v>0.51856199795765756</v>
      </c>
      <c r="F13" s="17">
        <f t="shared" si="2"/>
        <v>0.48143800204234244</v>
      </c>
      <c r="G13" s="14">
        <f t="shared" si="3"/>
        <v>0.51856199795765756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321271</v>
      </c>
      <c r="C14" s="9">
        <v>374567</v>
      </c>
      <c r="D14" s="12">
        <f t="shared" si="0"/>
        <v>695838</v>
      </c>
      <c r="E14" s="14">
        <f t="shared" si="1"/>
        <v>0.46170372989115283</v>
      </c>
      <c r="F14" s="17">
        <f t="shared" si="2"/>
        <v>0.53829627010884717</v>
      </c>
      <c r="G14" s="14" t="str">
        <f t="shared" si="3"/>
        <v/>
      </c>
      <c r="H14" s="17">
        <f t="shared" si="4"/>
        <v>0.53829627010884717</v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439776</v>
      </c>
      <c r="C15" s="9">
        <v>314219</v>
      </c>
      <c r="D15" s="12">
        <f t="shared" si="0"/>
        <v>753995</v>
      </c>
      <c r="E15" s="14">
        <f t="shared" si="1"/>
        <v>0.58326116220929847</v>
      </c>
      <c r="F15" s="17">
        <f t="shared" si="2"/>
        <v>0.41673883779070153</v>
      </c>
      <c r="G15" s="14">
        <f t="shared" si="3"/>
        <v>0.58326116220929847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0.52799047605204297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0.47200952394795703</v>
      </c>
    </row>
    <row r="3" spans="1:12" ht="15.75" customHeight="1" x14ac:dyDescent="0.35">
      <c r="A3" s="2">
        <v>1</v>
      </c>
      <c r="B3" s="13">
        <f>'Lopsided Margins'!E3</f>
        <v>0.93753594530127604</v>
      </c>
      <c r="C3" s="16">
        <f>'Lopsided Margins'!F3</f>
        <v>6.2464054698723959E-2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0.53688253220978499</v>
      </c>
    </row>
    <row r="4" spans="1:12" ht="16.5" customHeight="1" x14ac:dyDescent="0.35">
      <c r="A4" s="3">
        <v>2</v>
      </c>
      <c r="B4" s="14">
        <f>'Lopsided Margins'!E4</f>
        <v>0.64109685650213555</v>
      </c>
      <c r="C4" s="17">
        <f>'Lopsided Margins'!F4</f>
        <v>0.35890314349786445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0.46311746779021495</v>
      </c>
    </row>
    <row r="5" spans="1:12" ht="15.75" customHeight="1" x14ac:dyDescent="0.35">
      <c r="A5" s="3">
        <v>3</v>
      </c>
      <c r="B5" s="14">
        <f>'Lopsided Margins'!E5</f>
        <v>0.97211167810859433</v>
      </c>
      <c r="C5" s="17">
        <f>'Lopsided Margins'!F5</f>
        <v>2.7888321891405703E-2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8.8920561577420232E-3</v>
      </c>
    </row>
    <row r="6" spans="1:12" ht="16.5" customHeight="1" x14ac:dyDescent="0.35">
      <c r="A6" s="3">
        <v>4</v>
      </c>
      <c r="B6" s="14">
        <f>'Lopsided Margins'!E6</f>
        <v>0.53936991141845825</v>
      </c>
      <c r="C6" s="17">
        <f>'Lopsided Margins'!F6</f>
        <v>0.46063008858154175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-8.8920561577420787E-3</v>
      </c>
    </row>
    <row r="7" spans="1:12" ht="16.5" customHeight="1" x14ac:dyDescent="0.35">
      <c r="A7" s="3">
        <v>5</v>
      </c>
      <c r="B7" s="14">
        <f>'Lopsided Margins'!E7</f>
        <v>0.63152200526412439</v>
      </c>
      <c r="C7" s="17">
        <f>'Lopsided Margins'!F7</f>
        <v>0.36847799473587561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0.56303352177699517</v>
      </c>
      <c r="C8" s="17">
        <f>'Lopsided Margins'!F8</f>
        <v>0.43696647822300477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0.85343337486922854</v>
      </c>
      <c r="C9" s="17">
        <f>'Lopsided Margins'!F9</f>
        <v>0.14656662513077143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0.55160953676045688</v>
      </c>
      <c r="C10" s="17">
        <f>'Lopsided Margins'!F10</f>
        <v>0.44839046323954312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8.8920561577420787E-3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0.72472675269842346</v>
      </c>
      <c r="C12" s="17">
        <f>'Lopsided Margins'!F12</f>
        <v>0.27527324730157648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0.51856199795765756</v>
      </c>
      <c r="C13" s="17">
        <f>'Lopsided Margins'!F13</f>
        <v>0.48143800204234244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0.46170372989115283</v>
      </c>
      <c r="C14" s="17">
        <f>'Lopsided Margins'!F14</f>
        <v>0.53829627010884717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0.58326116220929847</v>
      </c>
      <c r="C15" s="17">
        <f>'Lopsided Margins'!F15</f>
        <v>0.41673883779070153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6712420</v>
      </c>
      <c r="P2" s="47">
        <f>O2/SUM(D2:D40)</f>
        <v>0.259667773705958</v>
      </c>
      <c r="Q2" s="49"/>
    </row>
    <row r="3" spans="1:17" ht="16.5" customHeight="1" x14ac:dyDescent="0.35">
      <c r="A3" s="2">
        <v>1</v>
      </c>
      <c r="B3" s="6">
        <f>'Lopsided Margins'!B3</f>
        <v>409166</v>
      </c>
      <c r="C3" s="9">
        <f>'Lopsided Margins'!C3</f>
        <v>27261</v>
      </c>
      <c r="D3" s="12">
        <f t="shared" ref="D3:D40" si="0">SUM(B3:C3)</f>
        <v>436427</v>
      </c>
      <c r="E3" s="42">
        <f t="shared" ref="E3:E40" si="1">IF(MAX(B3:C3)=B3,0,B3)</f>
        <v>0</v>
      </c>
      <c r="F3" s="43">
        <f t="shared" ref="F3:F40" si="2">IF(MAX(B3:C3)=B3,C3,0)</f>
        <v>27261</v>
      </c>
      <c r="G3" s="12">
        <f t="shared" ref="G3:G40" si="3">D3/2</f>
        <v>218213.5</v>
      </c>
      <c r="H3" s="42">
        <f t="shared" ref="H3:H40" si="4">IF(MAX(B3:C3)=B3,B3-G3,0)</f>
        <v>190952.5</v>
      </c>
      <c r="I3" s="43">
        <f t="shared" ref="I3:I40" si="5">IF(MAX(B3:C3)=B3,0,C3-G3)</f>
        <v>0</v>
      </c>
      <c r="J3" s="42">
        <f t="shared" ref="J3:J40" si="6">MAX(E3,H3)</f>
        <v>190952.5</v>
      </c>
      <c r="K3" s="43">
        <f t="shared" ref="K3:K40" si="7">MAX(F3,I3)</f>
        <v>27261</v>
      </c>
      <c r="L3" s="18"/>
      <c r="M3" s="53"/>
      <c r="N3" s="22" t="s">
        <v>3</v>
      </c>
      <c r="O3" s="46">
        <f>SUM(K2:K40)</f>
        <v>6212595.5</v>
      </c>
      <c r="P3" s="48">
        <f>O3/SUM(D2:D40)</f>
        <v>0.24033222629404197</v>
      </c>
      <c r="Q3" s="49"/>
    </row>
    <row r="4" spans="1:17" ht="16.5" customHeight="1" x14ac:dyDescent="0.35">
      <c r="A4" s="3">
        <v>2</v>
      </c>
      <c r="B4" s="6">
        <f>'Lopsided Margins'!B4</f>
        <v>323618</v>
      </c>
      <c r="C4" s="9">
        <f>'Lopsided Margins'!C4</f>
        <v>181170</v>
      </c>
      <c r="D4" s="12">
        <f t="shared" si="0"/>
        <v>504788</v>
      </c>
      <c r="E4" s="6">
        <f t="shared" si="1"/>
        <v>0</v>
      </c>
      <c r="F4" s="9">
        <f t="shared" si="2"/>
        <v>181170</v>
      </c>
      <c r="G4" s="12">
        <f t="shared" si="3"/>
        <v>252394</v>
      </c>
      <c r="H4" s="6">
        <f t="shared" si="4"/>
        <v>71224</v>
      </c>
      <c r="I4" s="9">
        <f t="shared" si="5"/>
        <v>0</v>
      </c>
      <c r="J4" s="6">
        <f t="shared" si="6"/>
        <v>71224</v>
      </c>
      <c r="K4" s="9">
        <f t="shared" si="7"/>
        <v>181170</v>
      </c>
      <c r="L4" s="18"/>
    </row>
    <row r="5" spans="1:17" x14ac:dyDescent="0.35">
      <c r="A5" s="3">
        <v>3</v>
      </c>
      <c r="B5" s="6">
        <f>'Lopsided Margins'!B5</f>
        <v>529587</v>
      </c>
      <c r="C5" s="9">
        <f>'Lopsided Margins'!C5</f>
        <v>15193</v>
      </c>
      <c r="D5" s="12">
        <f t="shared" si="0"/>
        <v>544780</v>
      </c>
      <c r="E5" s="6">
        <f t="shared" si="1"/>
        <v>0</v>
      </c>
      <c r="F5" s="9">
        <f t="shared" si="2"/>
        <v>15193</v>
      </c>
      <c r="G5" s="12">
        <f t="shared" si="3"/>
        <v>272390</v>
      </c>
      <c r="H5" s="6">
        <f t="shared" si="4"/>
        <v>257197</v>
      </c>
      <c r="I5" s="9">
        <f t="shared" si="5"/>
        <v>0</v>
      </c>
      <c r="J5" s="6">
        <f t="shared" si="6"/>
        <v>257197</v>
      </c>
      <c r="K5" s="9">
        <f t="shared" si="7"/>
        <v>15193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355352</v>
      </c>
      <c r="C6" s="9">
        <f>'Lopsided Margins'!C6</f>
        <v>303476</v>
      </c>
      <c r="D6" s="12">
        <f t="shared" si="0"/>
        <v>658828</v>
      </c>
      <c r="E6" s="6">
        <f t="shared" si="1"/>
        <v>0</v>
      </c>
      <c r="F6" s="9">
        <f t="shared" si="2"/>
        <v>303476</v>
      </c>
      <c r="G6" s="12">
        <f t="shared" si="3"/>
        <v>329414</v>
      </c>
      <c r="H6" s="6">
        <f t="shared" si="4"/>
        <v>25938</v>
      </c>
      <c r="I6" s="9">
        <f t="shared" si="5"/>
        <v>0</v>
      </c>
      <c r="J6" s="6">
        <f t="shared" si="6"/>
        <v>25938</v>
      </c>
      <c r="K6" s="9">
        <f t="shared" si="7"/>
        <v>303476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412687</v>
      </c>
      <c r="C7" s="9">
        <f>'Lopsided Margins'!C7</f>
        <v>240793</v>
      </c>
      <c r="D7" s="12">
        <f t="shared" si="0"/>
        <v>653480</v>
      </c>
      <c r="E7" s="6">
        <f t="shared" si="1"/>
        <v>0</v>
      </c>
      <c r="F7" s="9">
        <f t="shared" si="2"/>
        <v>240793</v>
      </c>
      <c r="G7" s="12">
        <f t="shared" si="3"/>
        <v>326740</v>
      </c>
      <c r="H7" s="6">
        <f t="shared" si="4"/>
        <v>85947</v>
      </c>
      <c r="I7" s="9">
        <f t="shared" si="5"/>
        <v>0</v>
      </c>
      <c r="J7" s="6">
        <f t="shared" si="6"/>
        <v>85947</v>
      </c>
      <c r="K7" s="9">
        <f t="shared" si="7"/>
        <v>240793</v>
      </c>
      <c r="L7" s="18"/>
      <c r="M7" s="20"/>
      <c r="N7" s="59">
        <f>(MAX(O2:O3)-MIN(O2:O3))/SUM(D2:D40)</f>
        <v>1.9335547411916062E-2</v>
      </c>
      <c r="O7" s="60"/>
      <c r="P7" s="61"/>
    </row>
    <row r="8" spans="1:17" x14ac:dyDescent="0.35">
      <c r="A8" s="3">
        <v>6</v>
      </c>
      <c r="B8" s="6">
        <f>'Lopsided Margins'!B8</f>
        <v>414409</v>
      </c>
      <c r="C8" s="9">
        <f>'Lopsided Margins'!C8</f>
        <v>321620</v>
      </c>
      <c r="D8" s="12">
        <f t="shared" si="0"/>
        <v>736029</v>
      </c>
      <c r="E8" s="6">
        <f t="shared" si="1"/>
        <v>0</v>
      </c>
      <c r="F8" s="9">
        <f t="shared" si="2"/>
        <v>321620</v>
      </c>
      <c r="G8" s="12">
        <f t="shared" si="3"/>
        <v>368014.5</v>
      </c>
      <c r="H8" s="6">
        <f t="shared" si="4"/>
        <v>46394.5</v>
      </c>
      <c r="I8" s="9">
        <f t="shared" si="5"/>
        <v>0</v>
      </c>
      <c r="J8" s="6">
        <f t="shared" si="6"/>
        <v>46394.5</v>
      </c>
      <c r="K8" s="9">
        <f t="shared" si="7"/>
        <v>321620</v>
      </c>
      <c r="L8" s="18"/>
    </row>
    <row r="9" spans="1:17" x14ac:dyDescent="0.35">
      <c r="A9" s="3">
        <v>7</v>
      </c>
      <c r="B9" s="6">
        <f>'Lopsided Margins'!B9</f>
        <v>640378</v>
      </c>
      <c r="C9" s="9">
        <f>'Lopsided Margins'!C9</f>
        <v>109977</v>
      </c>
      <c r="D9" s="12">
        <f t="shared" si="0"/>
        <v>750355</v>
      </c>
      <c r="E9" s="6">
        <f t="shared" si="1"/>
        <v>0</v>
      </c>
      <c r="F9" s="9">
        <f t="shared" si="2"/>
        <v>109977</v>
      </c>
      <c r="G9" s="12">
        <f t="shared" si="3"/>
        <v>375177.5</v>
      </c>
      <c r="H9" s="6">
        <f t="shared" si="4"/>
        <v>265200.5</v>
      </c>
      <c r="I9" s="9">
        <f t="shared" si="5"/>
        <v>0</v>
      </c>
      <c r="J9" s="6">
        <f t="shared" si="6"/>
        <v>265200.5</v>
      </c>
      <c r="K9" s="9">
        <f t="shared" si="7"/>
        <v>109977</v>
      </c>
      <c r="L9" s="18"/>
    </row>
    <row r="10" spans="1:17" x14ac:dyDescent="0.35">
      <c r="A10" s="3">
        <v>8</v>
      </c>
      <c r="B10" s="6">
        <f>'Lopsided Margins'!B10</f>
        <v>383736</v>
      </c>
      <c r="C10" s="9">
        <f>'Lopsided Margins'!C10</f>
        <v>311930</v>
      </c>
      <c r="D10" s="12">
        <f t="shared" si="0"/>
        <v>695666</v>
      </c>
      <c r="E10" s="6">
        <f t="shared" si="1"/>
        <v>0</v>
      </c>
      <c r="F10" s="9">
        <f t="shared" si="2"/>
        <v>311930</v>
      </c>
      <c r="G10" s="12">
        <f t="shared" si="3"/>
        <v>347833</v>
      </c>
      <c r="H10" s="6">
        <f t="shared" si="4"/>
        <v>35903</v>
      </c>
      <c r="I10" s="9">
        <f t="shared" si="5"/>
        <v>0</v>
      </c>
      <c r="J10" s="6">
        <f t="shared" si="6"/>
        <v>35903</v>
      </c>
      <c r="K10" s="9">
        <f t="shared" si="7"/>
        <v>311930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425690</v>
      </c>
      <c r="C12" s="9">
        <f>'Lopsided Margins'!C12</f>
        <v>161690</v>
      </c>
      <c r="D12" s="12">
        <f t="shared" si="0"/>
        <v>587380</v>
      </c>
      <c r="E12" s="6">
        <f t="shared" si="1"/>
        <v>0</v>
      </c>
      <c r="F12" s="9">
        <f t="shared" si="2"/>
        <v>161690</v>
      </c>
      <c r="G12" s="12">
        <f t="shared" si="3"/>
        <v>293690</v>
      </c>
      <c r="H12" s="6">
        <f t="shared" si="4"/>
        <v>132000</v>
      </c>
      <c r="I12" s="9">
        <f t="shared" si="5"/>
        <v>0</v>
      </c>
      <c r="J12" s="6">
        <f t="shared" si="6"/>
        <v>132000</v>
      </c>
      <c r="K12" s="9">
        <f t="shared" si="7"/>
        <v>161690</v>
      </c>
      <c r="L12" s="18"/>
    </row>
    <row r="13" spans="1:17" x14ac:dyDescent="0.35">
      <c r="A13" s="3">
        <v>11</v>
      </c>
      <c r="B13" s="6">
        <f>'Lopsided Margins'!B13</f>
        <v>386952</v>
      </c>
      <c r="C13" s="9">
        <f>'Lopsided Margins'!C13</f>
        <v>359250</v>
      </c>
      <c r="D13" s="12">
        <f t="shared" si="0"/>
        <v>746202</v>
      </c>
      <c r="E13" s="6">
        <f t="shared" si="1"/>
        <v>0</v>
      </c>
      <c r="F13" s="9">
        <f t="shared" si="2"/>
        <v>359250</v>
      </c>
      <c r="G13" s="12">
        <f t="shared" si="3"/>
        <v>373101</v>
      </c>
      <c r="H13" s="6">
        <f t="shared" si="4"/>
        <v>13851</v>
      </c>
      <c r="I13" s="9">
        <f t="shared" si="5"/>
        <v>0</v>
      </c>
      <c r="J13" s="6">
        <f t="shared" si="6"/>
        <v>13851</v>
      </c>
      <c r="K13" s="9">
        <f t="shared" si="7"/>
        <v>359250</v>
      </c>
      <c r="L13" s="18"/>
    </row>
    <row r="14" spans="1:17" x14ac:dyDescent="0.35">
      <c r="A14" s="3">
        <v>12</v>
      </c>
      <c r="B14" s="6">
        <f>'Lopsided Margins'!B14</f>
        <v>321271</v>
      </c>
      <c r="C14" s="9">
        <f>'Lopsided Margins'!C14</f>
        <v>374567</v>
      </c>
      <c r="D14" s="12">
        <f t="shared" si="0"/>
        <v>695838</v>
      </c>
      <c r="E14" s="6">
        <f t="shared" si="1"/>
        <v>321271</v>
      </c>
      <c r="F14" s="9">
        <f t="shared" si="2"/>
        <v>0</v>
      </c>
      <c r="G14" s="12">
        <f t="shared" si="3"/>
        <v>347919</v>
      </c>
      <c r="H14" s="6">
        <f t="shared" si="4"/>
        <v>0</v>
      </c>
      <c r="I14" s="9">
        <f t="shared" si="5"/>
        <v>26648</v>
      </c>
      <c r="J14" s="6">
        <f t="shared" si="6"/>
        <v>321271</v>
      </c>
      <c r="K14" s="9">
        <f t="shared" si="7"/>
        <v>26648</v>
      </c>
      <c r="L14" s="18"/>
    </row>
    <row r="15" spans="1:17" x14ac:dyDescent="0.35">
      <c r="A15" s="3">
        <v>13</v>
      </c>
      <c r="B15" s="6">
        <f>'Lopsided Margins'!B15</f>
        <v>439776</v>
      </c>
      <c r="C15" s="9">
        <f>'Lopsided Margins'!C15</f>
        <v>314219</v>
      </c>
      <c r="D15" s="12">
        <f t="shared" si="0"/>
        <v>753995</v>
      </c>
      <c r="E15" s="6">
        <f t="shared" si="1"/>
        <v>0</v>
      </c>
      <c r="F15" s="9">
        <f t="shared" si="2"/>
        <v>314219</v>
      </c>
      <c r="G15" s="12">
        <f t="shared" si="3"/>
        <v>376997.5</v>
      </c>
      <c r="H15" s="6">
        <f t="shared" si="4"/>
        <v>62778.5</v>
      </c>
      <c r="I15" s="9">
        <f t="shared" si="5"/>
        <v>0</v>
      </c>
      <c r="J15" s="6">
        <f t="shared" si="6"/>
        <v>62778.5</v>
      </c>
      <c r="K15" s="9">
        <f t="shared" si="7"/>
        <v>314219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0.52870424023862872</v>
      </c>
      <c r="I2" s="23">
        <f>COUNT('Lopsided Margins'!G2:G40)</f>
        <v>21</v>
      </c>
      <c r="J2" s="36">
        <f>I2/(I2+I3)</f>
        <v>0.55263157894736847</v>
      </c>
      <c r="K2" s="37">
        <f>J2-H2</f>
        <v>2.3927338708739754E-2</v>
      </c>
    </row>
    <row r="3" spans="1:11" ht="16.5" customHeight="1" x14ac:dyDescent="0.35">
      <c r="A3" s="2">
        <v>1</v>
      </c>
      <c r="B3" s="6">
        <f>'Lopsided Margins'!B3</f>
        <v>409166</v>
      </c>
      <c r="C3" s="14">
        <f>'Lopsided Margins'!E3</f>
        <v>0.93753594530127604</v>
      </c>
      <c r="D3" s="9">
        <f>'Lopsided Margins'!C3</f>
        <v>27261</v>
      </c>
      <c r="E3" s="17">
        <f>'Lopsided Margins'!F3</f>
        <v>6.2464054698723959E-2</v>
      </c>
      <c r="G3" s="22" t="s">
        <v>3</v>
      </c>
      <c r="H3" s="37">
        <f>SUM(D2:D40)/(SUM(B2:B40)+SUM(D2:D40))</f>
        <v>0.47129575976137128</v>
      </c>
      <c r="I3" s="23">
        <f>COUNT('Lopsided Margins'!H2:H140)</f>
        <v>17</v>
      </c>
      <c r="J3" s="36">
        <f>I3/(I2+I3)</f>
        <v>0.44736842105263158</v>
      </c>
      <c r="K3" s="37">
        <f>J3-H3</f>
        <v>-2.3927338708739698E-2</v>
      </c>
    </row>
    <row r="4" spans="1:11" x14ac:dyDescent="0.35">
      <c r="A4" s="3">
        <v>2</v>
      </c>
      <c r="B4" s="6">
        <f>'Lopsided Margins'!B4</f>
        <v>323618</v>
      </c>
      <c r="C4" s="14">
        <f>'Lopsided Margins'!E4</f>
        <v>0.64109685650213555</v>
      </c>
      <c r="D4" s="9">
        <f>'Lopsided Margins'!C4</f>
        <v>181170</v>
      </c>
      <c r="E4" s="17">
        <f>'Lopsided Margins'!F4</f>
        <v>0.35890314349786445</v>
      </c>
    </row>
    <row r="5" spans="1:11" x14ac:dyDescent="0.35">
      <c r="A5" s="3">
        <v>3</v>
      </c>
      <c r="B5" s="6">
        <f>'Lopsided Margins'!B5</f>
        <v>529587</v>
      </c>
      <c r="C5" s="14">
        <f>'Lopsided Margins'!E5</f>
        <v>0.97211167810859433</v>
      </c>
      <c r="D5" s="9">
        <f>'Lopsided Margins'!C5</f>
        <v>15193</v>
      </c>
      <c r="E5" s="17">
        <f>'Lopsided Margins'!F5</f>
        <v>2.7888321891405703E-2</v>
      </c>
    </row>
    <row r="6" spans="1:11" x14ac:dyDescent="0.35">
      <c r="A6" s="3">
        <v>4</v>
      </c>
      <c r="B6" s="6">
        <f>'Lopsided Margins'!B6</f>
        <v>355352</v>
      </c>
      <c r="C6" s="14">
        <f>'Lopsided Margins'!E6</f>
        <v>0.53936991141845825</v>
      </c>
      <c r="D6" s="9">
        <f>'Lopsided Margins'!C6</f>
        <v>303476</v>
      </c>
      <c r="E6" s="17">
        <f>'Lopsided Margins'!F6</f>
        <v>0.46063008858154175</v>
      </c>
    </row>
    <row r="7" spans="1:11" x14ac:dyDescent="0.35">
      <c r="A7" s="3">
        <v>5</v>
      </c>
      <c r="B7" s="6">
        <f>'Lopsided Margins'!B7</f>
        <v>412687</v>
      </c>
      <c r="C7" s="14">
        <f>'Lopsided Margins'!E7</f>
        <v>0.63152200526412439</v>
      </c>
      <c r="D7" s="9">
        <f>'Lopsided Margins'!C7</f>
        <v>240793</v>
      </c>
      <c r="E7" s="17">
        <f>'Lopsided Margins'!F7</f>
        <v>0.36847799473587561</v>
      </c>
    </row>
    <row r="8" spans="1:11" x14ac:dyDescent="0.35">
      <c r="A8" s="3">
        <v>6</v>
      </c>
      <c r="B8" s="6">
        <f>'Lopsided Margins'!B8</f>
        <v>414409</v>
      </c>
      <c r="C8" s="14">
        <f>'Lopsided Margins'!E8</f>
        <v>0.56303352177699517</v>
      </c>
      <c r="D8" s="9">
        <f>'Lopsided Margins'!C8</f>
        <v>321620</v>
      </c>
      <c r="E8" s="17">
        <f>'Lopsided Margins'!F8</f>
        <v>0.43696647822300477</v>
      </c>
    </row>
    <row r="9" spans="1:11" x14ac:dyDescent="0.35">
      <c r="A9" s="3">
        <v>7</v>
      </c>
      <c r="B9" s="6">
        <f>'Lopsided Margins'!B9</f>
        <v>640378</v>
      </c>
      <c r="C9" s="14">
        <f>'Lopsided Margins'!E9</f>
        <v>0.85343337486922854</v>
      </c>
      <c r="D9" s="9">
        <f>'Lopsided Margins'!C9</f>
        <v>109977</v>
      </c>
      <c r="E9" s="17">
        <f>'Lopsided Margins'!F9</f>
        <v>0.14656662513077143</v>
      </c>
    </row>
    <row r="10" spans="1:11" x14ac:dyDescent="0.35">
      <c r="A10" s="3">
        <v>8</v>
      </c>
      <c r="B10" s="6">
        <f>'Lopsided Margins'!B10</f>
        <v>383736</v>
      </c>
      <c r="C10" s="14">
        <f>'Lopsided Margins'!E10</f>
        <v>0.55160953676045688</v>
      </c>
      <c r="D10" s="9">
        <f>'Lopsided Margins'!C10</f>
        <v>311930</v>
      </c>
      <c r="E10" s="17">
        <f>'Lopsided Margins'!F10</f>
        <v>0.44839046323954312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425690</v>
      </c>
      <c r="C12" s="14">
        <f>'Lopsided Margins'!E12</f>
        <v>0.72472675269842346</v>
      </c>
      <c r="D12" s="9">
        <f>'Lopsided Margins'!C12</f>
        <v>161690</v>
      </c>
      <c r="E12" s="17">
        <f>'Lopsided Margins'!F12</f>
        <v>0.27527324730157648</v>
      </c>
    </row>
    <row r="13" spans="1:11" x14ac:dyDescent="0.35">
      <c r="A13" s="3">
        <v>11</v>
      </c>
      <c r="B13" s="6">
        <f>'Lopsided Margins'!B13</f>
        <v>386952</v>
      </c>
      <c r="C13" s="14">
        <f>'Lopsided Margins'!E13</f>
        <v>0.51856199795765756</v>
      </c>
      <c r="D13" s="9">
        <f>'Lopsided Margins'!C13</f>
        <v>359250</v>
      </c>
      <c r="E13" s="17">
        <f>'Lopsided Margins'!F13</f>
        <v>0.48143800204234244</v>
      </c>
    </row>
    <row r="14" spans="1:11" x14ac:dyDescent="0.35">
      <c r="A14" s="3">
        <v>12</v>
      </c>
      <c r="B14" s="6">
        <f>'Lopsided Margins'!B14</f>
        <v>321271</v>
      </c>
      <c r="C14" s="14">
        <f>'Lopsided Margins'!E14</f>
        <v>0.46170372989115283</v>
      </c>
      <c r="D14" s="9">
        <f>'Lopsided Margins'!C14</f>
        <v>374567</v>
      </c>
      <c r="E14" s="17">
        <f>'Lopsided Margins'!F14</f>
        <v>0.53829627010884717</v>
      </c>
    </row>
    <row r="15" spans="1:11" x14ac:dyDescent="0.35">
      <c r="A15" s="3">
        <v>13</v>
      </c>
      <c r="B15" s="6">
        <f>'Lopsided Margins'!B15</f>
        <v>439776</v>
      </c>
      <c r="C15" s="14">
        <f>'Lopsided Margins'!E15</f>
        <v>0.58326116220929847</v>
      </c>
      <c r="D15" s="9">
        <f>'Lopsided Margins'!C15</f>
        <v>314219</v>
      </c>
      <c r="E15" s="17">
        <f>'Lopsided Margins'!F15</f>
        <v>0.41673883779070153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2024-05-08T14:22:26Z</dcterms:modified>
</cp:coreProperties>
</file>