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esktop/"/>
    </mc:Choice>
  </mc:AlternateContent>
  <xr:revisionPtr revIDLastSave="2" documentId="8_{18D01A38-1D0A-41AD-8D94-F6CB63C80962}" xr6:coauthVersionLast="47" xr6:coauthVersionMax="47" xr10:uidLastSave="{B2A9A131-B517-40FE-88A2-B66001F6A120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C38" i="3"/>
  <c r="B38" i="3"/>
  <c r="F38" i="3" s="1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C8" i="3"/>
  <c r="B8" i="3"/>
  <c r="I8" i="3" s="1"/>
  <c r="C7" i="3"/>
  <c r="B7" i="3"/>
  <c r="C6" i="3"/>
  <c r="B6" i="3"/>
  <c r="C5" i="3"/>
  <c r="B5" i="3"/>
  <c r="C4" i="3"/>
  <c r="B4" i="3"/>
  <c r="C3" i="3"/>
  <c r="B3" i="3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I3" i="3" l="1"/>
  <c r="I9" i="3"/>
  <c r="E15" i="3"/>
  <c r="D27" i="3"/>
  <c r="G27" i="3" s="1"/>
  <c r="I27" i="3" s="1"/>
  <c r="E39" i="3"/>
  <c r="I5" i="3"/>
  <c r="E11" i="3"/>
  <c r="I17" i="3"/>
  <c r="E23" i="3"/>
  <c r="I29" i="3"/>
  <c r="D35" i="3"/>
  <c r="G35" i="3" s="1"/>
  <c r="I35" i="3" s="1"/>
  <c r="I6" i="3"/>
  <c r="E4" i="3"/>
  <c r="F10" i="3"/>
  <c r="F22" i="3"/>
  <c r="H28" i="3"/>
  <c r="F34" i="3"/>
  <c r="F40" i="3"/>
  <c r="H40" i="3"/>
  <c r="F18" i="3"/>
  <c r="F30" i="3"/>
  <c r="H36" i="3"/>
  <c r="F7" i="3"/>
  <c r="F19" i="3"/>
  <c r="E31" i="3"/>
  <c r="D18" i="3"/>
  <c r="G18" i="3" s="1"/>
  <c r="I18" i="3" s="1"/>
  <c r="E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E24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F8" i="3"/>
  <c r="K8" i="3" s="1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E13" i="1"/>
  <c r="E29" i="1"/>
  <c r="G35" i="1"/>
  <c r="C10" i="2"/>
  <c r="I7" i="3"/>
  <c r="D25" i="3"/>
  <c r="G25" i="3" s="1"/>
  <c r="I25" i="3" s="1"/>
  <c r="D33" i="3"/>
  <c r="G33" i="3" s="1"/>
  <c r="I33" i="3" s="1"/>
  <c r="F8" i="1"/>
  <c r="F24" i="1"/>
  <c r="F18" i="1"/>
  <c r="H19" i="1"/>
  <c r="C26" i="2"/>
  <c r="E3" i="3"/>
  <c r="I4" i="3"/>
  <c r="E6" i="3"/>
  <c r="E9" i="3"/>
  <c r="E17" i="3"/>
  <c r="E25" i="3"/>
  <c r="I31" i="3"/>
  <c r="E33" i="3"/>
  <c r="E5" i="4"/>
  <c r="F3" i="3"/>
  <c r="F6" i="3"/>
  <c r="F9" i="3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K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D19" i="3"/>
  <c r="G19" i="3" s="1"/>
  <c r="I19" i="3" s="1"/>
  <c r="H33" i="3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F37" i="3"/>
  <c r="D4" i="3"/>
  <c r="G4" i="3" s="1"/>
  <c r="H4" i="3" s="1"/>
  <c r="E7" i="3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I34" i="3" l="1"/>
  <c r="I10" i="3"/>
  <c r="I30" i="3"/>
  <c r="H22" i="3"/>
  <c r="I37" i="3"/>
  <c r="K37" i="3" s="1"/>
  <c r="H20" i="3"/>
  <c r="J20" i="3" s="1"/>
  <c r="H24" i="3"/>
  <c r="I23" i="3"/>
  <c r="K23" i="3" s="1"/>
  <c r="H39" i="3"/>
  <c r="J39" i="3" s="1"/>
  <c r="I15" i="3"/>
  <c r="K15" i="3" s="1"/>
  <c r="I21" i="3"/>
  <c r="K21" i="3" s="1"/>
  <c r="I16" i="3"/>
  <c r="K16" i="3" s="1"/>
  <c r="I12" i="3"/>
  <c r="K12" i="3" s="1"/>
  <c r="H25" i="3"/>
  <c r="H32" i="3"/>
  <c r="J32" i="3" s="1"/>
  <c r="I13" i="3"/>
  <c r="K13" i="3" s="1"/>
  <c r="J4" i="3"/>
  <c r="K10" i="3"/>
  <c r="K9" i="3"/>
  <c r="K6" i="3"/>
  <c r="K5" i="3"/>
  <c r="K40" i="3"/>
  <c r="J15" i="3"/>
  <c r="K3" i="3"/>
  <c r="J11" i="3"/>
  <c r="J23" i="3"/>
  <c r="K17" i="3"/>
  <c r="K29" i="3"/>
  <c r="K22" i="3"/>
  <c r="J28" i="3"/>
  <c r="J40" i="3"/>
  <c r="K19" i="3"/>
  <c r="K34" i="3"/>
  <c r="I11" i="3"/>
  <c r="K11" i="3" s="1"/>
  <c r="J24" i="3"/>
  <c r="J36" i="3"/>
  <c r="K7" i="3"/>
  <c r="K18" i="3"/>
  <c r="K30" i="3"/>
  <c r="C15" i="4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J22" i="3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J25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<sst xmlns="http://schemas.openxmlformats.org/spreadsheetml/2006/main" count="69" uniqueCount="30">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</sst>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0.89363274078717592</c:v>
                </c:pt>
                <c:pt idx="1">
                  <c:v>0.64617235651775817</c:v>
                </c:pt>
                <c:pt idx="2">
                  <c:v>0.87488326011635154</c:v>
                </c:pt>
                <c:pt idx="3">
                  <c:v>0.55570818388820264</c:v>
                </c:pt>
                <c:pt idx="4">
                  <c:v>0.62321506988294795</c:v>
                </c:pt>
                <c:pt idx="5">
                  <c:v>0.60733723859702282</c:v>
                </c:pt>
                <c:pt idx="6">
                  <c:v>0.7326225100134508</c:v>
                </c:pt>
                <c:pt idx="7">
                  <c:v>0.94944522889683691</c:v>
                </c:pt>
                <c:pt idx="8">
                  <c:v>0.54605600938359622</c:v>
                </c:pt>
                <c:pt idx="9">
                  <c:v>0.51413431597219583</c:v>
                </c:pt>
                <c:pt idx="10">
                  <c:v>0.50693467573792439</c:v>
                </c:pt>
                <c:pt idx="11">
                  <c:v>0.50084127725525995</c:v>
                </c:pt>
                <c:pt idx="12">
                  <c:v>0.58188721620006834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0.38025139083866272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0.10636725921282407</c:v>
                </c:pt>
                <c:pt idx="1">
                  <c:v>0.35382764348224183</c:v>
                </c:pt>
                <c:pt idx="2">
                  <c:v>0.12511673988364846</c:v>
                </c:pt>
                <c:pt idx="3">
                  <c:v>0.44429181611179736</c:v>
                </c:pt>
                <c:pt idx="4">
                  <c:v>0.37678493011705205</c:v>
                </c:pt>
                <c:pt idx="5">
                  <c:v>0.39266276140297718</c:v>
                </c:pt>
                <c:pt idx="6">
                  <c:v>0.2673774899865492</c:v>
                </c:pt>
                <c:pt idx="7">
                  <c:v>5.0554771103163053E-2</c:v>
                </c:pt>
                <c:pt idx="8">
                  <c:v>0.45394399061640378</c:v>
                </c:pt>
                <c:pt idx="9">
                  <c:v>0.48586568402780422</c:v>
                </c:pt>
                <c:pt idx="10">
                  <c:v>0.49306532426207561</c:v>
                </c:pt>
                <c:pt idx="11">
                  <c:v>0.49915872274474005</c:v>
                </c:pt>
                <c:pt idx="12">
                  <c:v>0.41811278379993172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0.61974860916133734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0.89363274078717592</c:v>
                </c:pt>
                <c:pt idx="1">
                  <c:v>0.64617235651775817</c:v>
                </c:pt>
                <c:pt idx="2">
                  <c:v>0.87488326011635154</c:v>
                </c:pt>
                <c:pt idx="3">
                  <c:v>0.55570818388820264</c:v>
                </c:pt>
                <c:pt idx="4">
                  <c:v>0.62321506988294795</c:v>
                </c:pt>
                <c:pt idx="5">
                  <c:v>0.60733723859702282</c:v>
                </c:pt>
                <c:pt idx="6">
                  <c:v>0.7326225100134508</c:v>
                </c:pt>
                <c:pt idx="7">
                  <c:v>0.94944522889683691</c:v>
                </c:pt>
                <c:pt idx="8">
                  <c:v>0.54605600938359622</c:v>
                </c:pt>
                <c:pt idx="9">
                  <c:v>0.51413431597219583</c:v>
                </c:pt>
                <c:pt idx="10">
                  <c:v>0.50693467573792439</c:v>
                </c:pt>
                <c:pt idx="11">
                  <c:v>0.50084127725525995</c:v>
                </c:pt>
                <c:pt idx="12">
                  <c:v>0.58188721620006834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0.38025139083866272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0.10636725921282407</c:v>
                </c:pt>
                <c:pt idx="1">
                  <c:v>0.35382764348224183</c:v>
                </c:pt>
                <c:pt idx="2">
                  <c:v>0.12511673988364846</c:v>
                </c:pt>
                <c:pt idx="3">
                  <c:v>0.44429181611179736</c:v>
                </c:pt>
                <c:pt idx="4">
                  <c:v>0.37678493011705205</c:v>
                </c:pt>
                <c:pt idx="5">
                  <c:v>0.39266276140297718</c:v>
                </c:pt>
                <c:pt idx="6">
                  <c:v>0.2673774899865492</c:v>
                </c:pt>
                <c:pt idx="7">
                  <c:v>5.0554771103163053E-2</c:v>
                </c:pt>
                <c:pt idx="8">
                  <c:v>0.45394399061640378</c:v>
                </c:pt>
                <c:pt idx="9">
                  <c:v>0.48586568402780422</c:v>
                </c:pt>
                <c:pt idx="10">
                  <c:v>0.49306532426207561</c:v>
                </c:pt>
                <c:pt idx="11">
                  <c:v>0.49915872274474005</c:v>
                </c:pt>
                <c:pt idx="12">
                  <c:v>0.41811278379993172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0.61974860916133734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D6" sqref="D6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0.62910547872652611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0.58916584286418505</v>
      </c>
    </row>
    <row r="3" spans="1:17" ht="16.5" customHeight="1" x14ac:dyDescent="0.35">
      <c r="A3" s="2">
        <v>1</v>
      </c>
      <c r="B3" s="5">
        <v>399150</v>
      </c>
      <c r="C3" s="8">
        <v>47510</v>
      </c>
      <c r="D3" s="12">
        <f t="shared" ref="D3:D40" si="0">SUM(B3:C3)</f>
        <v>446660</v>
      </c>
      <c r="E3" s="13">
        <f t="shared" ref="E3:E40" si="1">B3/D3</f>
        <v>0.89363274078717592</v>
      </c>
      <c r="F3" s="16">
        <f t="shared" ref="F3:F40" si="2">C3/D3</f>
        <v>0.10636725921282407</v>
      </c>
      <c r="G3" s="13">
        <f t="shared" ref="G3:G40" si="3">IF(E3&gt;0.5,E3,"")</f>
        <v>0.89363274078717592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341568</v>
      </c>
      <c r="C4" s="8">
        <v>187034</v>
      </c>
      <c r="D4" s="12">
        <f t="shared" si="0"/>
        <v>528602</v>
      </c>
      <c r="E4" s="13">
        <f t="shared" si="1"/>
        <v>0.64617235651775817</v>
      </c>
      <c r="F4" s="16">
        <f t="shared" si="2"/>
        <v>0.35382764348224183</v>
      </c>
      <c r="G4" s="14">
        <f t="shared" si="3"/>
        <v>0.64617235651775817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461836</v>
      </c>
      <c r="C5" s="8">
        <v>66047</v>
      </c>
      <c r="D5" s="12">
        <f t="shared" si="0"/>
        <v>527883</v>
      </c>
      <c r="E5" s="13">
        <f t="shared" si="1"/>
        <v>0.87488326011635154</v>
      </c>
      <c r="F5" s="16">
        <f t="shared" si="2"/>
        <v>0.12511673988364846</v>
      </c>
      <c r="G5" s="14">
        <f t="shared" si="3"/>
        <v>0.87488326011635154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373397</v>
      </c>
      <c r="C6" s="8">
        <v>298533</v>
      </c>
      <c r="D6" s="12">
        <f t="shared" si="0"/>
        <v>671930</v>
      </c>
      <c r="E6" s="13">
        <f t="shared" si="1"/>
        <v>0.55570818388820264</v>
      </c>
      <c r="F6" s="16">
        <f t="shared" si="2"/>
        <v>0.44429181611179736</v>
      </c>
      <c r="G6" s="14">
        <f t="shared" si="3"/>
        <v>0.55570818388820264</v>
      </c>
      <c r="H6" s="17" t="str">
        <f t="shared" si="4"/>
        <v/>
      </c>
      <c r="I6" s="18"/>
      <c r="J6" s="20"/>
      <c r="K6" s="59">
        <f>MAX(M1:M2)-MIN(M1:M2)</f>
        <v>3.9939635862341061E-2</v>
      </c>
      <c r="L6" s="60"/>
      <c r="M6" s="61"/>
    </row>
    <row r="7" spans="1:17" ht="15.75" customHeight="1" x14ac:dyDescent="0.35">
      <c r="A7" s="3">
        <v>5</v>
      </c>
      <c r="B7" s="5">
        <v>411565</v>
      </c>
      <c r="C7" s="8">
        <v>248825</v>
      </c>
      <c r="D7" s="12">
        <f t="shared" si="0"/>
        <v>660390</v>
      </c>
      <c r="E7" s="13">
        <f t="shared" si="1"/>
        <v>0.62321506988294795</v>
      </c>
      <c r="F7" s="16">
        <f t="shared" si="2"/>
        <v>0.37678493011705205</v>
      </c>
      <c r="G7" s="14">
        <f t="shared" si="3"/>
        <v>0.62321506988294795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432961</v>
      </c>
      <c r="C8" s="9">
        <v>279923</v>
      </c>
      <c r="D8" s="12">
        <f t="shared" si="0"/>
        <v>712884</v>
      </c>
      <c r="E8" s="14">
        <f t="shared" si="1"/>
        <v>0.60733723859702282</v>
      </c>
      <c r="F8" s="17">
        <f t="shared" si="2"/>
        <v>0.39266276140297718</v>
      </c>
      <c r="G8" s="14">
        <f t="shared" si="3"/>
        <v>0.60733723859702282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588786</v>
      </c>
      <c r="C9" s="9">
        <v>214883</v>
      </c>
      <c r="D9" s="12">
        <f t="shared" si="0"/>
        <v>803669</v>
      </c>
      <c r="E9" s="14">
        <f t="shared" si="1"/>
        <v>0.7326225100134508</v>
      </c>
      <c r="F9" s="17">
        <f t="shared" si="2"/>
        <v>0.2673774899865492</v>
      </c>
      <c r="G9" s="14">
        <f t="shared" si="3"/>
        <v>0.7326225100134508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529855</v>
      </c>
      <c r="C10" s="9">
        <v>28213</v>
      </c>
      <c r="D10" s="12">
        <f t="shared" si="0"/>
        <v>558068</v>
      </c>
      <c r="E10" s="14">
        <f t="shared" si="1"/>
        <v>0.94944522889683691</v>
      </c>
      <c r="F10" s="17">
        <f t="shared" si="2"/>
        <v>5.0554771103163053E-2</v>
      </c>
      <c r="G10" s="14">
        <f t="shared" si="3"/>
        <v>0.94944522889683691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337650</v>
      </c>
      <c r="C12" s="9">
        <v>319085</v>
      </c>
      <c r="D12" s="12">
        <f t="shared" si="0"/>
        <v>656735</v>
      </c>
      <c r="E12" s="14">
        <f t="shared" si="1"/>
        <v>0.51413431597219583</v>
      </c>
      <c r="F12" s="17">
        <f t="shared" si="2"/>
        <v>0.48586568402780422</v>
      </c>
      <c r="G12" s="14">
        <f t="shared" si="3"/>
        <v>0.51413431597219583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343796</v>
      </c>
      <c r="C13" s="9">
        <v>334390</v>
      </c>
      <c r="D13" s="12">
        <f t="shared" si="0"/>
        <v>678186</v>
      </c>
      <c r="E13" s="14">
        <f t="shared" si="1"/>
        <v>0.50693467573792439</v>
      </c>
      <c r="F13" s="17">
        <f t="shared" si="2"/>
        <v>0.49306532426207561</v>
      </c>
      <c r="G13" s="14">
        <f t="shared" si="3"/>
        <v>0.50693467573792439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436313</v>
      </c>
      <c r="C15" s="9">
        <v>313511</v>
      </c>
      <c r="D15" s="12">
        <f t="shared" si="0"/>
        <v>749824</v>
      </c>
      <c r="E15" s="14">
        <f t="shared" si="1"/>
        <v>0.58188721620006834</v>
      </c>
      <c r="F15" s="17">
        <f t="shared" si="2"/>
        <v>0.41811278379993172</v>
      </c>
      <c r="G15" s="14">
        <f t="shared" si="3"/>
        <v>0.58188721620006834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5" x14ac:dyDescent="0.3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5" x14ac:dyDescent="0.3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5" x14ac:dyDescent="0.3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5" x14ac:dyDescent="0.3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5" x14ac:dyDescent="0.3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5" x14ac:dyDescent="0.35">
      <c r="A26" s="3">
        <v>24</v>
      </c>
      <c r="B26" s="6">
        <v>292535</v>
      </c>
      <c r="C26" s="9">
        <v>476785</v>
      </c>
      <c r="D26" s="12">
        <f t="shared" si="0"/>
        <v>769320</v>
      </c>
      <c r="E26" s="14">
        <f t="shared" si="1"/>
        <v>0.38025139083866272</v>
      </c>
      <c r="F26" s="17">
        <f t="shared" si="2"/>
        <v>0.61974860916133734</v>
      </c>
      <c r="G26" s="14" t="str">
        <f t="shared" si="3"/>
        <v/>
      </c>
      <c r="H26" s="17">
        <f t="shared" si="4"/>
        <v>0.61974860916133734</v>
      </c>
      <c r="I26" s="18"/>
    </row>
    <row r="27" spans="1:9" ht="15.5" x14ac:dyDescent="0.3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5" x14ac:dyDescent="0.3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5" x14ac:dyDescent="0.3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5" x14ac:dyDescent="0.3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5" x14ac:dyDescent="0.3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5" x14ac:dyDescent="0.3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5" x14ac:dyDescent="0.3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5" x14ac:dyDescent="0.3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5" x14ac:dyDescent="0.3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0.51053449585506017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0.48946550414493994</v>
      </c>
    </row>
    <row r="3" spans="1:12" ht="15.75" customHeight="1" x14ac:dyDescent="0.35">
      <c r="A3" s="2">
        <v>1</v>
      </c>
      <c r="B3" s="13">
        <f>'Lopsided Margins'!E3</f>
        <v>0.89363274078717592</v>
      </c>
      <c r="C3" s="16">
        <f>'Lopsided Margins'!F3</f>
        <v>0.10636725921282407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0.53720176437254241</v>
      </c>
    </row>
    <row r="4" spans="1:12" ht="16.5" customHeight="1" x14ac:dyDescent="0.35">
      <c r="A4" s="3">
        <v>2</v>
      </c>
      <c r="B4" s="14">
        <f>'Lopsided Margins'!E4</f>
        <v>0.64617235651775817</v>
      </c>
      <c r="C4" s="17">
        <f>'Lopsided Margins'!F4</f>
        <v>0.35382764348224183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0.46279823562745753</v>
      </c>
    </row>
    <row r="5" spans="1:12" ht="15.75" customHeight="1" x14ac:dyDescent="0.35">
      <c r="A5" s="3">
        <v>3</v>
      </c>
      <c r="B5" s="14">
        <f>'Lopsided Margins'!E5</f>
        <v>0.87488326011635154</v>
      </c>
      <c r="C5" s="17">
        <f>'Lopsided Margins'!F5</f>
        <v>0.12511673988364846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2.6667268517482245E-2</v>
      </c>
    </row>
    <row r="6" spans="1:12" ht="16.5" customHeight="1" x14ac:dyDescent="0.35">
      <c r="A6" s="3">
        <v>4</v>
      </c>
      <c r="B6" s="14">
        <f>'Lopsided Margins'!E6</f>
        <v>0.55570818388820264</v>
      </c>
      <c r="C6" s="17">
        <f>'Lopsided Margins'!F6</f>
        <v>0.44429181611179736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-2.6667268517482412E-2</v>
      </c>
    </row>
    <row r="7" spans="1:12" ht="16.5" customHeight="1" x14ac:dyDescent="0.35">
      <c r="A7" s="3">
        <v>5</v>
      </c>
      <c r="B7" s="14">
        <f>'Lopsided Margins'!E7</f>
        <v>0.62321506988294795</v>
      </c>
      <c r="C7" s="17">
        <f>'Lopsided Margins'!F7</f>
        <v>0.37678493011705205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0.60733723859702282</v>
      </c>
      <c r="C8" s="17">
        <f>'Lopsided Margins'!F8</f>
        <v>0.39266276140297718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0.7326225100134508</v>
      </c>
      <c r="C9" s="17">
        <f>'Lopsided Margins'!F9</f>
        <v>0.2673774899865492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0.94944522889683691</v>
      </c>
      <c r="C10" s="17">
        <f>'Lopsided Margins'!F10</f>
        <v>5.0554771103163053E-2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2.6667268517482412E-2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0.51413431597219583</v>
      </c>
      <c r="C12" s="17">
        <f>'Lopsided Margins'!F12</f>
        <v>0.48586568402780422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0.50693467573792439</v>
      </c>
      <c r="C13" s="17">
        <f>'Lopsided Margins'!F13</f>
        <v>0.49306532426207561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0.58188721620006834</v>
      </c>
      <c r="C15" s="17">
        <f>'Lopsided Margins'!F15</f>
        <v>0.41811278379993172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0.38025139083866272</v>
      </c>
      <c r="C26" s="17">
        <f>'Lopsided Margins'!F26</f>
        <v>0.61974860916133734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6372159.5</v>
      </c>
      <c r="P2" s="47">
        <f>O2/SUM(D2:D40)</f>
        <v>0.2465049170155702</v>
      </c>
      <c r="Q2" s="49"/>
    </row>
    <row r="3" spans="1:17" ht="16.5" customHeight="1" x14ac:dyDescent="0.35">
      <c r="A3" s="2">
        <v>1</v>
      </c>
      <c r="B3" s="6">
        <f>'Lopsided Margins'!B3</f>
        <v>399150</v>
      </c>
      <c r="C3" s="9">
        <f>'Lopsided Margins'!C3</f>
        <v>47510</v>
      </c>
      <c r="D3" s="12">
        <f t="shared" ref="D3:D40" si="0">SUM(B3:C3)</f>
        <v>446660</v>
      </c>
      <c r="E3" s="42">
        <f t="shared" ref="E3:E40" si="1">IF(MAX(B3:C3)=B3,0,B3)</f>
        <v>0</v>
      </c>
      <c r="F3" s="43">
        <f t="shared" ref="F3:F40" si="2">IF(MAX(B3:C3)=B3,C3,0)</f>
        <v>47510</v>
      </c>
      <c r="G3" s="12">
        <f t="shared" ref="G3:G40" si="3">D3/2</f>
        <v>223330</v>
      </c>
      <c r="H3" s="42">
        <f t="shared" ref="H3:H40" si="4">IF(MAX(B3:C3)=B3,B3-G3,0)</f>
        <v>175820</v>
      </c>
      <c r="I3" s="43">
        <f t="shared" ref="I3:I40" si="5">IF(MAX(B3:C3)=B3,0,C3-G3)</f>
        <v>0</v>
      </c>
      <c r="J3" s="42">
        <f t="shared" ref="J3:J40" si="6">MAX(E3,H3)</f>
        <v>175820</v>
      </c>
      <c r="K3" s="43">
        <f t="shared" ref="K3:K40" si="7">MAX(F3,I3)</f>
        <v>47510</v>
      </c>
      <c r="L3" s="18"/>
      <c r="M3" s="53"/>
      <c r="N3" s="22" t="s">
        <v>3</v>
      </c>
      <c r="O3" s="46">
        <f>SUM(K2:K40)</f>
        <v>6552855.5</v>
      </c>
      <c r="P3" s="48">
        <f>O3/SUM(D2:D40)</f>
        <v>0.2534950829844298</v>
      </c>
      <c r="Q3" s="49"/>
    </row>
    <row r="4" spans="1:17" ht="16.5" customHeight="1" x14ac:dyDescent="0.35">
      <c r="A4" s="3">
        <v>2</v>
      </c>
      <c r="B4" s="6">
        <f>'Lopsided Margins'!B4</f>
        <v>341568</v>
      </c>
      <c r="C4" s="9">
        <f>'Lopsided Margins'!C4</f>
        <v>187034</v>
      </c>
      <c r="D4" s="12">
        <f t="shared" si="0"/>
        <v>528602</v>
      </c>
      <c r="E4" s="6">
        <f t="shared" si="1"/>
        <v>0</v>
      </c>
      <c r="F4" s="9">
        <f t="shared" si="2"/>
        <v>187034</v>
      </c>
      <c r="G4" s="12">
        <f t="shared" si="3"/>
        <v>264301</v>
      </c>
      <c r="H4" s="6">
        <f t="shared" si="4"/>
        <v>77267</v>
      </c>
      <c r="I4" s="9">
        <f t="shared" si="5"/>
        <v>0</v>
      </c>
      <c r="J4" s="6">
        <f t="shared" si="6"/>
        <v>77267</v>
      </c>
      <c r="K4" s="9">
        <f t="shared" si="7"/>
        <v>187034</v>
      </c>
      <c r="L4" s="18"/>
    </row>
    <row r="5" spans="1:17" x14ac:dyDescent="0.35">
      <c r="A5" s="3">
        <v>3</v>
      </c>
      <c r="B5" s="6">
        <f>'Lopsided Margins'!B5</f>
        <v>461836</v>
      </c>
      <c r="C5" s="9">
        <f>'Lopsided Margins'!C5</f>
        <v>66047</v>
      </c>
      <c r="D5" s="12">
        <f t="shared" si="0"/>
        <v>527883</v>
      </c>
      <c r="E5" s="6">
        <f t="shared" si="1"/>
        <v>0</v>
      </c>
      <c r="F5" s="9">
        <f t="shared" si="2"/>
        <v>66047</v>
      </c>
      <c r="G5" s="12">
        <f t="shared" si="3"/>
        <v>263941.5</v>
      </c>
      <c r="H5" s="6">
        <f t="shared" si="4"/>
        <v>197894.5</v>
      </c>
      <c r="I5" s="9">
        <f t="shared" si="5"/>
        <v>0</v>
      </c>
      <c r="J5" s="6">
        <f t="shared" si="6"/>
        <v>197894.5</v>
      </c>
      <c r="K5" s="9">
        <f t="shared" si="7"/>
        <v>66047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373397</v>
      </c>
      <c r="C6" s="9">
        <f>'Lopsided Margins'!C6</f>
        <v>298533</v>
      </c>
      <c r="D6" s="12">
        <f t="shared" si="0"/>
        <v>671930</v>
      </c>
      <c r="E6" s="6">
        <f t="shared" si="1"/>
        <v>0</v>
      </c>
      <c r="F6" s="9">
        <f t="shared" si="2"/>
        <v>298533</v>
      </c>
      <c r="G6" s="12">
        <f t="shared" si="3"/>
        <v>335965</v>
      </c>
      <c r="H6" s="6">
        <f t="shared" si="4"/>
        <v>37432</v>
      </c>
      <c r="I6" s="9">
        <f t="shared" si="5"/>
        <v>0</v>
      </c>
      <c r="J6" s="6">
        <f t="shared" si="6"/>
        <v>37432</v>
      </c>
      <c r="K6" s="9">
        <f t="shared" si="7"/>
        <v>298533</v>
      </c>
      <c r="L6" s="18"/>
      <c r="M6" s="19" t="str">
        <f>IF(MAX(P2:P3)=P2,N3,N2)</f>
        <v>Dem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411565</v>
      </c>
      <c r="C7" s="9">
        <f>'Lopsided Margins'!C7</f>
        <v>248825</v>
      </c>
      <c r="D7" s="12">
        <f t="shared" si="0"/>
        <v>660390</v>
      </c>
      <c r="E7" s="6">
        <f t="shared" si="1"/>
        <v>0</v>
      </c>
      <c r="F7" s="9">
        <f t="shared" si="2"/>
        <v>248825</v>
      </c>
      <c r="G7" s="12">
        <f t="shared" si="3"/>
        <v>330195</v>
      </c>
      <c r="H7" s="6">
        <f t="shared" si="4"/>
        <v>81370</v>
      </c>
      <c r="I7" s="9">
        <f t="shared" si="5"/>
        <v>0</v>
      </c>
      <c r="J7" s="6">
        <f t="shared" si="6"/>
        <v>81370</v>
      </c>
      <c r="K7" s="9">
        <f t="shared" si="7"/>
        <v>248825</v>
      </c>
      <c r="L7" s="18"/>
      <c r="M7" s="20"/>
      <c r="N7" s="59">
        <f>(MAX(O2:O3)-MIN(O2:O3))/SUM(D2:D40)</f>
        <v>6.990165968859611E-3</v>
      </c>
      <c r="O7" s="60"/>
      <c r="P7" s="61"/>
    </row>
    <row r="8" spans="1:17" x14ac:dyDescent="0.35">
      <c r="A8" s="3">
        <v>6</v>
      </c>
      <c r="B8" s="6">
        <f>'Lopsided Margins'!B8</f>
        <v>432961</v>
      </c>
      <c r="C8" s="9">
        <f>'Lopsided Margins'!C8</f>
        <v>279923</v>
      </c>
      <c r="D8" s="12">
        <f t="shared" si="0"/>
        <v>712884</v>
      </c>
      <c r="E8" s="6">
        <f t="shared" si="1"/>
        <v>0</v>
      </c>
      <c r="F8" s="9">
        <f t="shared" si="2"/>
        <v>279923</v>
      </c>
      <c r="G8" s="12">
        <f t="shared" si="3"/>
        <v>356442</v>
      </c>
      <c r="H8" s="6">
        <f t="shared" si="4"/>
        <v>76519</v>
      </c>
      <c r="I8" s="9">
        <f t="shared" si="5"/>
        <v>0</v>
      </c>
      <c r="J8" s="6">
        <f t="shared" si="6"/>
        <v>76519</v>
      </c>
      <c r="K8" s="9">
        <f t="shared" si="7"/>
        <v>279923</v>
      </c>
      <c r="L8" s="18"/>
    </row>
    <row r="9" spans="1:17" x14ac:dyDescent="0.35">
      <c r="A9" s="3">
        <v>7</v>
      </c>
      <c r="B9" s="6">
        <f>'Lopsided Margins'!B9</f>
        <v>588786</v>
      </c>
      <c r="C9" s="9">
        <f>'Lopsided Margins'!C9</f>
        <v>214883</v>
      </c>
      <c r="D9" s="12">
        <f t="shared" si="0"/>
        <v>803669</v>
      </c>
      <c r="E9" s="6">
        <f t="shared" si="1"/>
        <v>0</v>
      </c>
      <c r="F9" s="9">
        <f t="shared" si="2"/>
        <v>214883</v>
      </c>
      <c r="G9" s="12">
        <f t="shared" si="3"/>
        <v>401834.5</v>
      </c>
      <c r="H9" s="6">
        <f t="shared" si="4"/>
        <v>186951.5</v>
      </c>
      <c r="I9" s="9">
        <f t="shared" si="5"/>
        <v>0</v>
      </c>
      <c r="J9" s="6">
        <f t="shared" si="6"/>
        <v>186951.5</v>
      </c>
      <c r="K9" s="9">
        <f t="shared" si="7"/>
        <v>214883</v>
      </c>
      <c r="L9" s="18"/>
    </row>
    <row r="10" spans="1:17" x14ac:dyDescent="0.35">
      <c r="A10" s="3">
        <v>8</v>
      </c>
      <c r="B10" s="6">
        <f>'Lopsided Margins'!B10</f>
        <v>529855</v>
      </c>
      <c r="C10" s="9">
        <f>'Lopsided Margins'!C10</f>
        <v>28213</v>
      </c>
      <c r="D10" s="12">
        <f t="shared" si="0"/>
        <v>558068</v>
      </c>
      <c r="E10" s="6">
        <f t="shared" si="1"/>
        <v>0</v>
      </c>
      <c r="F10" s="9">
        <f t="shared" si="2"/>
        <v>28213</v>
      </c>
      <c r="G10" s="12">
        <f t="shared" si="3"/>
        <v>279034</v>
      </c>
      <c r="H10" s="6">
        <f t="shared" si="4"/>
        <v>250821</v>
      </c>
      <c r="I10" s="9">
        <f t="shared" si="5"/>
        <v>0</v>
      </c>
      <c r="J10" s="6">
        <f t="shared" si="6"/>
        <v>250821</v>
      </c>
      <c r="K10" s="9">
        <f t="shared" si="7"/>
        <v>28213</v>
      </c>
      <c r="L10" s="18"/>
    </row>
    <row r="11" spans="1:17" x14ac:dyDescent="0.3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35">
      <c r="A12" s="3">
        <v>10</v>
      </c>
      <c r="B12" s="6">
        <f>'Lopsided Margins'!B12</f>
        <v>337650</v>
      </c>
      <c r="C12" s="9">
        <f>'Lopsided Margins'!C12</f>
        <v>319085</v>
      </c>
      <c r="D12" s="12">
        <f t="shared" si="0"/>
        <v>656735</v>
      </c>
      <c r="E12" s="6">
        <f t="shared" si="1"/>
        <v>0</v>
      </c>
      <c r="F12" s="9">
        <f t="shared" si="2"/>
        <v>319085</v>
      </c>
      <c r="G12" s="12">
        <f t="shared" si="3"/>
        <v>328367.5</v>
      </c>
      <c r="H12" s="6">
        <f t="shared" si="4"/>
        <v>9282.5</v>
      </c>
      <c r="I12" s="9">
        <f t="shared" si="5"/>
        <v>0</v>
      </c>
      <c r="J12" s="6">
        <f t="shared" si="6"/>
        <v>9282.5</v>
      </c>
      <c r="K12" s="9">
        <f t="shared" si="7"/>
        <v>319085</v>
      </c>
      <c r="L12" s="18"/>
    </row>
    <row r="13" spans="1:17" x14ac:dyDescent="0.35">
      <c r="A13" s="3">
        <v>11</v>
      </c>
      <c r="B13" s="6">
        <f>'Lopsided Margins'!B13</f>
        <v>343796</v>
      </c>
      <c r="C13" s="9">
        <f>'Lopsided Margins'!C13</f>
        <v>334390</v>
      </c>
      <c r="D13" s="12">
        <f t="shared" si="0"/>
        <v>678186</v>
      </c>
      <c r="E13" s="6">
        <f t="shared" si="1"/>
        <v>0</v>
      </c>
      <c r="F13" s="9">
        <f t="shared" si="2"/>
        <v>334390</v>
      </c>
      <c r="G13" s="12">
        <f t="shared" si="3"/>
        <v>339093</v>
      </c>
      <c r="H13" s="6">
        <f t="shared" si="4"/>
        <v>4703</v>
      </c>
      <c r="I13" s="9">
        <f t="shared" si="5"/>
        <v>0</v>
      </c>
      <c r="J13" s="6">
        <f t="shared" si="6"/>
        <v>4703</v>
      </c>
      <c r="K13" s="9">
        <f t="shared" si="7"/>
        <v>334390</v>
      </c>
      <c r="L13" s="18"/>
    </row>
    <row r="14" spans="1:17" x14ac:dyDescent="0.3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35">
      <c r="A15" s="3">
        <v>13</v>
      </c>
      <c r="B15" s="6">
        <f>'Lopsided Margins'!B15</f>
        <v>436313</v>
      </c>
      <c r="C15" s="9">
        <f>'Lopsided Margins'!C15</f>
        <v>313511</v>
      </c>
      <c r="D15" s="12">
        <f t="shared" si="0"/>
        <v>749824</v>
      </c>
      <c r="E15" s="6">
        <f t="shared" si="1"/>
        <v>0</v>
      </c>
      <c r="F15" s="9">
        <f t="shared" si="2"/>
        <v>313511</v>
      </c>
      <c r="G15" s="12">
        <f t="shared" si="3"/>
        <v>374912</v>
      </c>
      <c r="H15" s="6">
        <f t="shared" si="4"/>
        <v>61401</v>
      </c>
      <c r="I15" s="9">
        <f t="shared" si="5"/>
        <v>0</v>
      </c>
      <c r="J15" s="6">
        <f t="shared" si="6"/>
        <v>61401</v>
      </c>
      <c r="K15" s="9">
        <f t="shared" si="7"/>
        <v>313511</v>
      </c>
      <c r="L15" s="18"/>
    </row>
    <row r="16" spans="1:17" x14ac:dyDescent="0.3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3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3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3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3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3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3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3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3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3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35">
      <c r="A26" s="3">
        <v>24</v>
      </c>
      <c r="B26" s="6">
        <f>'Lopsided Margins'!B26</f>
        <v>292535</v>
      </c>
      <c r="C26" s="9">
        <f>'Lopsided Margins'!C26</f>
        <v>476785</v>
      </c>
      <c r="D26" s="12">
        <f t="shared" si="0"/>
        <v>769320</v>
      </c>
      <c r="E26" s="6">
        <f t="shared" si="1"/>
        <v>292535</v>
      </c>
      <c r="F26" s="9">
        <f t="shared" si="2"/>
        <v>0</v>
      </c>
      <c r="G26" s="12">
        <f t="shared" si="3"/>
        <v>384660</v>
      </c>
      <c r="H26" s="6">
        <f t="shared" si="4"/>
        <v>0</v>
      </c>
      <c r="I26" s="9">
        <f t="shared" si="5"/>
        <v>92125</v>
      </c>
      <c r="J26" s="6">
        <f t="shared" si="6"/>
        <v>292535</v>
      </c>
      <c r="K26" s="9">
        <f t="shared" si="7"/>
        <v>92125</v>
      </c>
      <c r="L26" s="18"/>
    </row>
    <row r="27" spans="1:12" x14ac:dyDescent="0.3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3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3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3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3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3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3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3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3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3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3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3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3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3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0.52870418332203095</v>
      </c>
      <c r="I2" s="23">
        <f>COUNT('Lopsided Margins'!G2:G40)</f>
        <v>22</v>
      </c>
      <c r="J2" s="36">
        <f>I2/(I2+I3)</f>
        <v>0.57894736842105265</v>
      </c>
      <c r="K2" s="37">
        <f>J2-H2</f>
        <v>5.0243185099021703E-2</v>
      </c>
    </row>
    <row r="3" spans="1:11" ht="16.5" customHeight="1" x14ac:dyDescent="0.35">
      <c r="A3" s="2">
        <v>1</v>
      </c>
      <c r="B3" s="6">
        <f>'Lopsided Margins'!B3</f>
        <v>399150</v>
      </c>
      <c r="C3" s="14">
        <f>'Lopsided Margins'!E3</f>
        <v>0.89363274078717592</v>
      </c>
      <c r="D3" s="9">
        <f>'Lopsided Margins'!C3</f>
        <v>47510</v>
      </c>
      <c r="E3" s="17">
        <f>'Lopsided Margins'!F3</f>
        <v>0.10636725921282407</v>
      </c>
      <c r="G3" s="22" t="s">
        <v>3</v>
      </c>
      <c r="H3" s="37">
        <f>SUM(D2:D40)/(SUM(B2:B40)+SUM(D2:D40))</f>
        <v>0.47129581667796905</v>
      </c>
      <c r="I3" s="23">
        <f>COUNT('Lopsided Margins'!H2:H140)</f>
        <v>16</v>
      </c>
      <c r="J3" s="36">
        <f>I3/(I2+I3)</f>
        <v>0.42105263157894735</v>
      </c>
      <c r="K3" s="37">
        <f>J3-H3</f>
        <v>-5.0243185099021703E-2</v>
      </c>
    </row>
    <row r="4" spans="1:11" x14ac:dyDescent="0.35">
      <c r="A4" s="3">
        <v>2</v>
      </c>
      <c r="B4" s="6">
        <f>'Lopsided Margins'!B4</f>
        <v>341568</v>
      </c>
      <c r="C4" s="14">
        <f>'Lopsided Margins'!E4</f>
        <v>0.64617235651775817</v>
      </c>
      <c r="D4" s="9">
        <f>'Lopsided Margins'!C4</f>
        <v>187034</v>
      </c>
      <c r="E4" s="17">
        <f>'Lopsided Margins'!F4</f>
        <v>0.35382764348224183</v>
      </c>
    </row>
    <row r="5" spans="1:11" x14ac:dyDescent="0.35">
      <c r="A5" s="3">
        <v>3</v>
      </c>
      <c r="B5" s="6">
        <f>'Lopsided Margins'!B5</f>
        <v>461836</v>
      </c>
      <c r="C5" s="14">
        <f>'Lopsided Margins'!E5</f>
        <v>0.87488326011635154</v>
      </c>
      <c r="D5" s="9">
        <f>'Lopsided Margins'!C5</f>
        <v>66047</v>
      </c>
      <c r="E5" s="17">
        <f>'Lopsided Margins'!F5</f>
        <v>0.12511673988364846</v>
      </c>
    </row>
    <row r="6" spans="1:11" x14ac:dyDescent="0.35">
      <c r="A6" s="3">
        <v>4</v>
      </c>
      <c r="B6" s="6">
        <f>'Lopsided Margins'!B6</f>
        <v>373397</v>
      </c>
      <c r="C6" s="14">
        <f>'Lopsided Margins'!E6</f>
        <v>0.55570818388820264</v>
      </c>
      <c r="D6" s="9">
        <f>'Lopsided Margins'!C6</f>
        <v>298533</v>
      </c>
      <c r="E6" s="17">
        <f>'Lopsided Margins'!F6</f>
        <v>0.44429181611179736</v>
      </c>
    </row>
    <row r="7" spans="1:11" x14ac:dyDescent="0.35">
      <c r="A7" s="3">
        <v>5</v>
      </c>
      <c r="B7" s="6">
        <f>'Lopsided Margins'!B7</f>
        <v>411565</v>
      </c>
      <c r="C7" s="14">
        <f>'Lopsided Margins'!E7</f>
        <v>0.62321506988294795</v>
      </c>
      <c r="D7" s="9">
        <f>'Lopsided Margins'!C7</f>
        <v>248825</v>
      </c>
      <c r="E7" s="17">
        <f>'Lopsided Margins'!F7</f>
        <v>0.37678493011705205</v>
      </c>
    </row>
    <row r="8" spans="1:11" x14ac:dyDescent="0.35">
      <c r="A8" s="3">
        <v>6</v>
      </c>
      <c r="B8" s="6">
        <f>'Lopsided Margins'!B8</f>
        <v>432961</v>
      </c>
      <c r="C8" s="14">
        <f>'Lopsided Margins'!E8</f>
        <v>0.60733723859702282</v>
      </c>
      <c r="D8" s="9">
        <f>'Lopsided Margins'!C8</f>
        <v>279923</v>
      </c>
      <c r="E8" s="17">
        <f>'Lopsided Margins'!F8</f>
        <v>0.39266276140297718</v>
      </c>
    </row>
    <row r="9" spans="1:11" x14ac:dyDescent="0.35">
      <c r="A9" s="3">
        <v>7</v>
      </c>
      <c r="B9" s="6">
        <f>'Lopsided Margins'!B9</f>
        <v>588786</v>
      </c>
      <c r="C9" s="14">
        <f>'Lopsided Margins'!E9</f>
        <v>0.7326225100134508</v>
      </c>
      <c r="D9" s="9">
        <f>'Lopsided Margins'!C9</f>
        <v>214883</v>
      </c>
      <c r="E9" s="17">
        <f>'Lopsided Margins'!F9</f>
        <v>0.2673774899865492</v>
      </c>
    </row>
    <row r="10" spans="1:11" x14ac:dyDescent="0.35">
      <c r="A10" s="3">
        <v>8</v>
      </c>
      <c r="B10" s="6">
        <f>'Lopsided Margins'!B10</f>
        <v>529855</v>
      </c>
      <c r="C10" s="14">
        <f>'Lopsided Margins'!E10</f>
        <v>0.94944522889683691</v>
      </c>
      <c r="D10" s="9">
        <f>'Lopsided Margins'!C10</f>
        <v>28213</v>
      </c>
      <c r="E10" s="17">
        <f>'Lopsided Margins'!F10</f>
        <v>5.0554771103163053E-2</v>
      </c>
    </row>
    <row r="11" spans="1:11" x14ac:dyDescent="0.3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35">
      <c r="A12" s="3">
        <v>10</v>
      </c>
      <c r="B12" s="6">
        <f>'Lopsided Margins'!B12</f>
        <v>337650</v>
      </c>
      <c r="C12" s="14">
        <f>'Lopsided Margins'!E12</f>
        <v>0.51413431597219583</v>
      </c>
      <c r="D12" s="9">
        <f>'Lopsided Margins'!C12</f>
        <v>319085</v>
      </c>
      <c r="E12" s="17">
        <f>'Lopsided Margins'!F12</f>
        <v>0.48586568402780422</v>
      </c>
    </row>
    <row r="13" spans="1:11" x14ac:dyDescent="0.35">
      <c r="A13" s="3">
        <v>11</v>
      </c>
      <c r="B13" s="6">
        <f>'Lopsided Margins'!B13</f>
        <v>343796</v>
      </c>
      <c r="C13" s="14">
        <f>'Lopsided Margins'!E13</f>
        <v>0.50693467573792439</v>
      </c>
      <c r="D13" s="9">
        <f>'Lopsided Margins'!C13</f>
        <v>334390</v>
      </c>
      <c r="E13" s="17">
        <f>'Lopsided Margins'!F13</f>
        <v>0.49306532426207561</v>
      </c>
    </row>
    <row r="14" spans="1:11" x14ac:dyDescent="0.3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35">
      <c r="A15" s="3">
        <v>13</v>
      </c>
      <c r="B15" s="6">
        <f>'Lopsided Margins'!B15</f>
        <v>436313</v>
      </c>
      <c r="C15" s="14">
        <f>'Lopsided Margins'!E15</f>
        <v>0.58188721620006834</v>
      </c>
      <c r="D15" s="9">
        <f>'Lopsided Margins'!C15</f>
        <v>313511</v>
      </c>
      <c r="E15" s="17">
        <f>'Lopsided Margins'!F15</f>
        <v>0.41811278379993172</v>
      </c>
    </row>
    <row r="16" spans="1:11" x14ac:dyDescent="0.3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3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3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3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3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3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3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3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3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3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35">
      <c r="A26" s="3">
        <v>24</v>
      </c>
      <c r="B26" s="6">
        <f>'Lopsided Margins'!B26</f>
        <v>292535</v>
      </c>
      <c r="C26" s="14">
        <f>'Lopsided Margins'!E26</f>
        <v>0.38025139083866272</v>
      </c>
      <c r="D26" s="9">
        <f>'Lopsided Margins'!C26</f>
        <v>476785</v>
      </c>
      <c r="E26" s="17">
        <f>'Lopsided Margins'!F26</f>
        <v>0.61974860916133734</v>
      </c>
    </row>
    <row r="27" spans="1:5" x14ac:dyDescent="0.3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3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3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3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3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3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3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3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3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3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3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3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3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3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2024-05-09T15:33:58Z</dcterms:modified>
</cp:coreProperties>
</file>