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BAcer17 Data\PROJECTS\MI\2020Redistricting\CommissionRFPMapper\2020CensusDataMI\"/>
    </mc:Choice>
  </mc:AlternateContent>
  <xr:revisionPtr revIDLastSave="0" documentId="13_ncr:1_{86BFB587-33FE-43B5-9E91-5210EFEC0C16}" xr6:coauthVersionLast="47" xr6:coauthVersionMax="47" xr10:uidLastSave="{00000000-0000-0000-0000-000000000000}"/>
  <bookViews>
    <workbookView xWindow="31155" yWindow="240" windowWidth="25410" windowHeight="14610" tabRatio="929" firstSheet="6" activeTab="13" xr2:uid="{00000000-000D-0000-FFFF-FFFF00000000}"/>
  </bookViews>
  <sheets>
    <sheet name="DevSum" sheetId="16" r:id="rId1"/>
    <sheet name="Deviations" sheetId="1" r:id="rId2"/>
    <sheet name="1-PopRaceAlone" sheetId="2" r:id="rId3"/>
    <sheet name="1A-PopNHRaceAlone" sheetId="3" r:id="rId4"/>
    <sheet name="2-PopRace_Combo" sheetId="4" r:id="rId5"/>
    <sheet name="2A-PopNHRace_Combo" sheetId="5" r:id="rId6"/>
    <sheet name="3-PopRace_OMB" sheetId="6" r:id="rId7"/>
    <sheet name="3A-PopNHRace_OMB" sheetId="7" r:id="rId8"/>
    <sheet name="4-VAPRaceAlone" sheetId="8" r:id="rId9"/>
    <sheet name="4A-VAPNHRaceAlone" sheetId="9" r:id="rId10"/>
    <sheet name="5-VAPRace_Combo" sheetId="10" r:id="rId11"/>
    <sheet name="5A-VAPNHRace_Combo" sheetId="11" r:id="rId12"/>
    <sheet name="6-VAPRace_OMB" sheetId="12" r:id="rId13"/>
    <sheet name="6A-VAPNHRace_OMB" sheetId="13" r:id="rId14"/>
  </sheets>
  <definedNames>
    <definedName name="_xlnm.Print_Area" localSheetId="3">'1A-PopNHRaceAlone'!$A$1:$V$129</definedName>
    <definedName name="_xlnm.Print_Area" localSheetId="2">'1-PopRaceAlone'!$A$1:$T$130</definedName>
    <definedName name="_xlnm.Print_Area" localSheetId="5">'2A-PopNHRace_Combo'!$A$1:$T$129</definedName>
    <definedName name="_xlnm.Print_Area" localSheetId="4">'2-PopRace_Combo'!$A$1:$R$129</definedName>
    <definedName name="_xlnm.Print_Area" localSheetId="7">'3A-PopNHRace_OMB'!$A$1:$T$129</definedName>
    <definedName name="_xlnm.Print_Area" localSheetId="6">'3-PopRace_OMB'!$A$1:$R$129</definedName>
    <definedName name="_xlnm.Print_Area" localSheetId="9">'4A-VAPNHRaceAlone'!$A$1:$V$129</definedName>
    <definedName name="_xlnm.Print_Area" localSheetId="8">'4-VAPRaceAlone'!$A$1:$T$129</definedName>
    <definedName name="_xlnm.Print_Area" localSheetId="11">'5A-VAPNHRace_Combo'!$A$1:$T$129</definedName>
    <definedName name="_xlnm.Print_Area" localSheetId="10">'5-VAPRace_Combo'!$A$1:$R$129</definedName>
    <definedName name="_xlnm.Print_Area" localSheetId="13">'6A-VAPNHRace_OMB'!$A$1:$T$129</definedName>
    <definedName name="_xlnm.Print_Area" localSheetId="12">'6-VAPRace_OMB'!$A$1:$R$129</definedName>
    <definedName name="_xlnm.Print_Area" localSheetId="1">Deviations!$A$1:$O$117</definedName>
    <definedName name="_xlnm.Print_Area" localSheetId="0">DevSum!$A$1:$H$36</definedName>
    <definedName name="_xlnm.Print_Titles" localSheetId="3">'1A-PopNHRaceAlone'!$1:$1</definedName>
    <definedName name="_xlnm.Print_Titles" localSheetId="2">'1-PopRaceAlone'!$1:$1</definedName>
    <definedName name="_xlnm.Print_Titles" localSheetId="5">'2A-PopNHRace_Combo'!$1:$1</definedName>
    <definedName name="_xlnm.Print_Titles" localSheetId="4">'2-PopRace_Combo'!$1:$1</definedName>
    <definedName name="_xlnm.Print_Titles" localSheetId="7">'3A-PopNHRace_OMB'!$1:$1</definedName>
    <definedName name="_xlnm.Print_Titles" localSheetId="6">'3-PopRace_OMB'!$1:$1</definedName>
    <definedName name="_xlnm.Print_Titles" localSheetId="9">'4A-VAPNHRaceAlone'!$1:$1</definedName>
    <definedName name="_xlnm.Print_Titles" localSheetId="8">'4-VAPRaceAlone'!$1:$1</definedName>
    <definedName name="_xlnm.Print_Titles" localSheetId="11">'5A-VAPNHRace_Combo'!$1:$1</definedName>
    <definedName name="_xlnm.Print_Titles" localSheetId="10">'5-VAPRace_Combo'!$1:$1</definedName>
    <definedName name="_xlnm.Print_Titles" localSheetId="13">'6A-VAPNHRace_OMB'!$1:$1</definedName>
    <definedName name="_xlnm.Print_Titles" localSheetId="12">'6-VAPRace_OMB'!$1:$1</definedName>
    <definedName name="_xlnm.Print_Titles" localSheetId="1">Deviations!$1:$1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3" l="1"/>
  <c r="D113" i="12"/>
  <c r="D113" i="11"/>
  <c r="D113" i="10"/>
  <c r="D113" i="6"/>
  <c r="D113" i="5"/>
  <c r="D113" i="4"/>
  <c r="D113" i="8"/>
  <c r="D113" i="7"/>
  <c r="E113" i="2"/>
  <c r="B113" i="1" l="1"/>
  <c r="D77" i="1" l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U113" i="3"/>
  <c r="S113" i="3"/>
  <c r="Q113" i="3"/>
  <c r="O113" i="3"/>
  <c r="M113" i="3"/>
  <c r="K113" i="3"/>
  <c r="I113" i="3"/>
  <c r="G113" i="3"/>
  <c r="E113" i="3"/>
  <c r="C113" i="3"/>
  <c r="I113" i="10"/>
  <c r="G113" i="10"/>
  <c r="E113" i="10"/>
  <c r="V129" i="3"/>
  <c r="T129" i="3"/>
  <c r="R129" i="3"/>
  <c r="P129" i="3"/>
  <c r="N129" i="3"/>
  <c r="L129" i="3"/>
  <c r="J129" i="3"/>
  <c r="H129" i="3"/>
  <c r="F129" i="3"/>
  <c r="V116" i="3"/>
  <c r="V117" i="3" s="1"/>
  <c r="V118" i="3" s="1"/>
  <c r="T116" i="3"/>
  <c r="T117" i="3" s="1"/>
  <c r="R116" i="3"/>
  <c r="P116" i="3"/>
  <c r="P117" i="3" s="1"/>
  <c r="N116" i="3"/>
  <c r="N117" i="3" s="1"/>
  <c r="L116" i="3"/>
  <c r="J116" i="3"/>
  <c r="H116" i="3"/>
  <c r="F116" i="3"/>
  <c r="S113" i="2"/>
  <c r="Q113" i="2"/>
  <c r="O113" i="2"/>
  <c r="M113" i="2"/>
  <c r="K113" i="2"/>
  <c r="I113" i="2"/>
  <c r="G113" i="2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R116" i="13"/>
  <c r="R117" i="13" s="1"/>
  <c r="P116" i="13"/>
  <c r="P117" i="13" s="1"/>
  <c r="N129" i="13"/>
  <c r="L116" i="13"/>
  <c r="J129" i="13"/>
  <c r="H116" i="13"/>
  <c r="H117" i="13" s="1"/>
  <c r="H118" i="13" s="1"/>
  <c r="F129" i="13"/>
  <c r="L129" i="12"/>
  <c r="N129" i="11"/>
  <c r="L116" i="11"/>
  <c r="L117" i="11" s="1"/>
  <c r="J116" i="11"/>
  <c r="H116" i="11"/>
  <c r="H117" i="11" s="1"/>
  <c r="H129" i="9"/>
  <c r="P116" i="8"/>
  <c r="P117" i="8" s="1"/>
  <c r="L116" i="8"/>
  <c r="L117" i="8" s="1"/>
  <c r="L129" i="8"/>
  <c r="J129" i="8"/>
  <c r="H116" i="8"/>
  <c r="H117" i="8" s="1"/>
  <c r="H118" i="8" s="1"/>
  <c r="R116" i="8"/>
  <c r="R117" i="8" s="1"/>
  <c r="R118" i="8" s="1"/>
  <c r="F129" i="8"/>
  <c r="R116" i="7"/>
  <c r="R117" i="7" s="1"/>
  <c r="R118" i="7" s="1"/>
  <c r="P129" i="7"/>
  <c r="N116" i="7"/>
  <c r="N117" i="7" s="1"/>
  <c r="N118" i="7" s="1"/>
  <c r="L129" i="7"/>
  <c r="J116" i="7"/>
  <c r="F116" i="7"/>
  <c r="J116" i="6"/>
  <c r="J116" i="5"/>
  <c r="J129" i="5"/>
  <c r="R116" i="5"/>
  <c r="R117" i="5" s="1"/>
  <c r="R118" i="5" s="1"/>
  <c r="P116" i="5"/>
  <c r="L116" i="5"/>
  <c r="L117" i="5" s="1"/>
  <c r="H116" i="5"/>
  <c r="H117" i="5" s="1"/>
  <c r="N129" i="4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H116" i="7"/>
  <c r="D8" i="16"/>
  <c r="D10" i="16" s="1"/>
  <c r="D11" i="16" s="1"/>
  <c r="D12" i="16" s="1"/>
  <c r="E113" i="13"/>
  <c r="Q113" i="13"/>
  <c r="C113" i="13"/>
  <c r="O113" i="13"/>
  <c r="M113" i="13"/>
  <c r="N113" i="13" s="1"/>
  <c r="K113" i="13"/>
  <c r="L113" i="13" s="1"/>
  <c r="I113" i="13"/>
  <c r="G113" i="13"/>
  <c r="E113" i="12"/>
  <c r="C113" i="12"/>
  <c r="O113" i="12"/>
  <c r="M113" i="12"/>
  <c r="K113" i="12"/>
  <c r="I113" i="12"/>
  <c r="G113" i="12"/>
  <c r="H113" i="12" s="1"/>
  <c r="F129" i="11"/>
  <c r="F116" i="11"/>
  <c r="F117" i="11" s="1"/>
  <c r="F118" i="11" s="1"/>
  <c r="E113" i="11"/>
  <c r="Q113" i="11"/>
  <c r="C113" i="11"/>
  <c r="O113" i="11"/>
  <c r="M113" i="11"/>
  <c r="K113" i="11"/>
  <c r="I113" i="11"/>
  <c r="G113" i="11"/>
  <c r="O113" i="10"/>
  <c r="M113" i="10"/>
  <c r="K113" i="10"/>
  <c r="S113" i="9"/>
  <c r="E113" i="9"/>
  <c r="Q113" i="9"/>
  <c r="C113" i="9"/>
  <c r="O113" i="9"/>
  <c r="M113" i="9"/>
  <c r="K113" i="9"/>
  <c r="I113" i="9"/>
  <c r="G113" i="9"/>
  <c r="N116" i="8"/>
  <c r="N117" i="8" s="1"/>
  <c r="N118" i="8" s="1"/>
  <c r="E113" i="8"/>
  <c r="Q113" i="8"/>
  <c r="C113" i="8"/>
  <c r="O113" i="8"/>
  <c r="M113" i="8"/>
  <c r="K113" i="8"/>
  <c r="I113" i="8"/>
  <c r="G113" i="8"/>
  <c r="E113" i="7"/>
  <c r="Q113" i="7"/>
  <c r="C113" i="7"/>
  <c r="O113" i="7"/>
  <c r="M113" i="7"/>
  <c r="K113" i="7"/>
  <c r="I113" i="7"/>
  <c r="J113" i="7" s="1"/>
  <c r="G113" i="7"/>
  <c r="E113" i="6"/>
  <c r="C113" i="6"/>
  <c r="O113" i="6"/>
  <c r="M113" i="6"/>
  <c r="N113" i="6" s="1"/>
  <c r="K113" i="6"/>
  <c r="L113" i="6" s="1"/>
  <c r="I113" i="6"/>
  <c r="J113" i="6" s="1"/>
  <c r="G113" i="6"/>
  <c r="R129" i="5"/>
  <c r="E113" i="5"/>
  <c r="Q113" i="5"/>
  <c r="C113" i="5"/>
  <c r="F113" i="5" s="1"/>
  <c r="O113" i="5"/>
  <c r="M113" i="5"/>
  <c r="K113" i="5"/>
  <c r="I113" i="5"/>
  <c r="G113" i="5"/>
  <c r="E113" i="4"/>
  <c r="C113" i="4"/>
  <c r="O113" i="4"/>
  <c r="M113" i="4"/>
  <c r="K113" i="4"/>
  <c r="I113" i="4"/>
  <c r="G113" i="4"/>
  <c r="L129" i="13"/>
  <c r="R116" i="11"/>
  <c r="R117" i="11" s="1"/>
  <c r="R118" i="11" s="1"/>
  <c r="J116" i="8"/>
  <c r="F116" i="12"/>
  <c r="N129" i="8"/>
  <c r="R129" i="11"/>
  <c r="N113" i="8" l="1"/>
  <c r="H113" i="7"/>
  <c r="J113" i="3"/>
  <c r="L113" i="3"/>
  <c r="N113" i="3"/>
  <c r="P113" i="3"/>
  <c r="R113" i="3"/>
  <c r="T113" i="3"/>
  <c r="V113" i="3"/>
  <c r="E117" i="1"/>
  <c r="D116" i="1"/>
  <c r="D117" i="1"/>
  <c r="E116" i="1"/>
  <c r="F113" i="3"/>
  <c r="H113" i="3"/>
  <c r="R113" i="13"/>
  <c r="J116" i="13"/>
  <c r="J117" i="13" s="1"/>
  <c r="J118" i="13" s="1"/>
  <c r="J119" i="13" s="1"/>
  <c r="N116" i="13"/>
  <c r="N117" i="13" s="1"/>
  <c r="N118" i="13" s="1"/>
  <c r="F116" i="13"/>
  <c r="F117" i="13" s="1"/>
  <c r="F118" i="13" s="1"/>
  <c r="F119" i="13" s="1"/>
  <c r="R129" i="13"/>
  <c r="H129" i="13"/>
  <c r="P129" i="13"/>
  <c r="H113" i="13"/>
  <c r="J113" i="13"/>
  <c r="N129" i="12"/>
  <c r="J113" i="12"/>
  <c r="P116" i="11"/>
  <c r="P117" i="11" s="1"/>
  <c r="H129" i="11"/>
  <c r="J129" i="11"/>
  <c r="N116" i="11"/>
  <c r="N117" i="11" s="1"/>
  <c r="J117" i="11"/>
  <c r="J118" i="11" s="1"/>
  <c r="L129" i="11"/>
  <c r="N129" i="10"/>
  <c r="C113" i="10"/>
  <c r="L113" i="10" s="1"/>
  <c r="T113" i="9"/>
  <c r="F113" i="8"/>
  <c r="R129" i="8"/>
  <c r="P129" i="8"/>
  <c r="H129" i="8"/>
  <c r="N113" i="7"/>
  <c r="P113" i="7"/>
  <c r="L116" i="7"/>
  <c r="L117" i="7" s="1"/>
  <c r="J117" i="7"/>
  <c r="J118" i="7" s="1"/>
  <c r="J119" i="7" s="1"/>
  <c r="R113" i="7"/>
  <c r="J129" i="7"/>
  <c r="P116" i="7"/>
  <c r="P117" i="7" s="1"/>
  <c r="N129" i="7"/>
  <c r="R129" i="7"/>
  <c r="P129" i="5"/>
  <c r="N129" i="5"/>
  <c r="P113" i="5"/>
  <c r="F113" i="4"/>
  <c r="L116" i="4"/>
  <c r="L117" i="4" s="1"/>
  <c r="L118" i="4" s="1"/>
  <c r="R117" i="3"/>
  <c r="V119" i="3"/>
  <c r="V120" i="3" s="1"/>
  <c r="N118" i="3"/>
  <c r="N119" i="3" s="1"/>
  <c r="P118" i="3"/>
  <c r="P119" i="3" s="1"/>
  <c r="R118" i="3"/>
  <c r="F117" i="3"/>
  <c r="T118" i="3"/>
  <c r="H117" i="3"/>
  <c r="J117" i="3"/>
  <c r="J118" i="3" s="1"/>
  <c r="L117" i="3"/>
  <c r="L118" i="3" s="1"/>
  <c r="C113" i="2"/>
  <c r="T113" i="2" s="1"/>
  <c r="P129" i="11"/>
  <c r="N116" i="5"/>
  <c r="N117" i="5" s="1"/>
  <c r="L113" i="7"/>
  <c r="R118" i="13"/>
  <c r="R119" i="13" s="1"/>
  <c r="R120" i="13" s="1"/>
  <c r="J116" i="4"/>
  <c r="J117" i="4" s="1"/>
  <c r="J118" i="4" s="1"/>
  <c r="L113" i="12"/>
  <c r="L129" i="9"/>
  <c r="P129" i="10"/>
  <c r="L113" i="4"/>
  <c r="L129" i="5"/>
  <c r="N113" i="12"/>
  <c r="F129" i="4"/>
  <c r="N129" i="6"/>
  <c r="Q113" i="4"/>
  <c r="R113" i="4" s="1"/>
  <c r="P113" i="12"/>
  <c r="F116" i="5"/>
  <c r="F117" i="5" s="1"/>
  <c r="F118" i="5" s="1"/>
  <c r="P116" i="9"/>
  <c r="P117" i="9" s="1"/>
  <c r="P118" i="9" s="1"/>
  <c r="Q113" i="6"/>
  <c r="R113" i="6" s="1"/>
  <c r="J113" i="4"/>
  <c r="F113" i="12"/>
  <c r="T129" i="9"/>
  <c r="J116" i="10"/>
  <c r="J117" i="10" s="1"/>
  <c r="J118" i="10" s="1"/>
  <c r="J119" i="10" s="1"/>
  <c r="J129" i="12"/>
  <c r="J129" i="9"/>
  <c r="F129" i="12"/>
  <c r="H116" i="4"/>
  <c r="H117" i="4" s="1"/>
  <c r="H118" i="4" s="1"/>
  <c r="P116" i="6"/>
  <c r="P117" i="6" s="1"/>
  <c r="P116" i="4"/>
  <c r="P117" i="4" s="1"/>
  <c r="P118" i="4" s="1"/>
  <c r="P113" i="6"/>
  <c r="P113" i="13"/>
  <c r="N116" i="9"/>
  <c r="N117" i="9" s="1"/>
  <c r="N118" i="9" s="1"/>
  <c r="N119" i="9" s="1"/>
  <c r="N120" i="9" s="1"/>
  <c r="L116" i="6"/>
  <c r="L117" i="6" s="1"/>
  <c r="L118" i="6" s="1"/>
  <c r="P116" i="12"/>
  <c r="P117" i="12" s="1"/>
  <c r="H113" i="10"/>
  <c r="R129" i="9"/>
  <c r="H116" i="6"/>
  <c r="H117" i="6" s="1"/>
  <c r="L129" i="10"/>
  <c r="H116" i="12"/>
  <c r="H117" i="12" s="1"/>
  <c r="H129" i="12"/>
  <c r="P129" i="9"/>
  <c r="P113" i="9"/>
  <c r="F116" i="9"/>
  <c r="F117" i="9" s="1"/>
  <c r="F118" i="9" s="1"/>
  <c r="F119" i="9" s="1"/>
  <c r="J116" i="9"/>
  <c r="J117" i="9" s="1"/>
  <c r="J118" i="9" s="1"/>
  <c r="J113" i="9"/>
  <c r="L129" i="6"/>
  <c r="H113" i="6"/>
  <c r="F116" i="6"/>
  <c r="F117" i="6" s="1"/>
  <c r="F113" i="6"/>
  <c r="N113" i="5"/>
  <c r="R113" i="5"/>
  <c r="S113" i="5"/>
  <c r="T113" i="5" s="1"/>
  <c r="H113" i="5"/>
  <c r="J113" i="5"/>
  <c r="J129" i="4"/>
  <c r="S113" i="7"/>
  <c r="T113" i="7" s="1"/>
  <c r="N116" i="12"/>
  <c r="N117" i="12" s="1"/>
  <c r="L116" i="12"/>
  <c r="L117" i="12" s="1"/>
  <c r="P129" i="12"/>
  <c r="J116" i="12"/>
  <c r="J117" i="12" s="1"/>
  <c r="N113" i="11"/>
  <c r="S113" i="11"/>
  <c r="T113" i="11" s="1"/>
  <c r="Q113" i="10"/>
  <c r="L116" i="9"/>
  <c r="N113" i="9"/>
  <c r="R113" i="9"/>
  <c r="N129" i="9"/>
  <c r="T116" i="9"/>
  <c r="T117" i="9" s="1"/>
  <c r="H113" i="9"/>
  <c r="H116" i="9"/>
  <c r="H117" i="9" s="1"/>
  <c r="R116" i="9"/>
  <c r="R117" i="9" s="1"/>
  <c r="R118" i="9" s="1"/>
  <c r="L113" i="9"/>
  <c r="P113" i="8"/>
  <c r="R113" i="8"/>
  <c r="H113" i="8"/>
  <c r="F116" i="8"/>
  <c r="F117" i="8" s="1"/>
  <c r="J113" i="8"/>
  <c r="L113" i="8"/>
  <c r="F129" i="7"/>
  <c r="H129" i="7"/>
  <c r="F117" i="7"/>
  <c r="F118" i="7" s="1"/>
  <c r="F113" i="7"/>
  <c r="N119" i="7"/>
  <c r="N120" i="7" s="1"/>
  <c r="F129" i="6"/>
  <c r="N116" i="6"/>
  <c r="N117" i="6" s="1"/>
  <c r="R116" i="6"/>
  <c r="R117" i="6" s="1"/>
  <c r="H129" i="6"/>
  <c r="P129" i="6"/>
  <c r="J129" i="6"/>
  <c r="T116" i="5"/>
  <c r="T117" i="5" s="1"/>
  <c r="T118" i="5" s="1"/>
  <c r="L113" i="5"/>
  <c r="N113" i="4"/>
  <c r="T129" i="13"/>
  <c r="T116" i="13"/>
  <c r="T117" i="13" s="1"/>
  <c r="T118" i="13" s="1"/>
  <c r="S113" i="13"/>
  <c r="T113" i="13" s="1"/>
  <c r="R129" i="12"/>
  <c r="Q113" i="12"/>
  <c r="R116" i="12"/>
  <c r="R117" i="12" s="1"/>
  <c r="R118" i="12" s="1"/>
  <c r="R119" i="12" s="1"/>
  <c r="T129" i="11"/>
  <c r="T116" i="11"/>
  <c r="T117" i="11" s="1"/>
  <c r="T118" i="11" s="1"/>
  <c r="T119" i="11" s="1"/>
  <c r="T120" i="11" s="1"/>
  <c r="R129" i="10"/>
  <c r="V129" i="9"/>
  <c r="U113" i="9"/>
  <c r="V113" i="9" s="1"/>
  <c r="S113" i="8"/>
  <c r="T113" i="8" s="1"/>
  <c r="V116" i="9"/>
  <c r="V117" i="9" s="1"/>
  <c r="T116" i="8"/>
  <c r="T117" i="8" s="1"/>
  <c r="T118" i="8" s="1"/>
  <c r="T129" i="8"/>
  <c r="T129" i="7"/>
  <c r="R116" i="4"/>
  <c r="R117" i="4" s="1"/>
  <c r="R129" i="4"/>
  <c r="F119" i="11"/>
  <c r="H118" i="11"/>
  <c r="H119" i="11" s="1"/>
  <c r="H120" i="11" s="1"/>
  <c r="P116" i="10"/>
  <c r="P117" i="10" s="1"/>
  <c r="J129" i="10"/>
  <c r="H116" i="10"/>
  <c r="H117" i="10" s="1"/>
  <c r="N116" i="10"/>
  <c r="N117" i="10" s="1"/>
  <c r="N118" i="10" s="1"/>
  <c r="L116" i="10"/>
  <c r="L117" i="10" s="1"/>
  <c r="H129" i="10"/>
  <c r="F129" i="9"/>
  <c r="H119" i="8"/>
  <c r="H120" i="8" s="1"/>
  <c r="F129" i="5"/>
  <c r="H129" i="5"/>
  <c r="N116" i="4"/>
  <c r="N117" i="4" s="1"/>
  <c r="N118" i="4" s="1"/>
  <c r="N119" i="4" s="1"/>
  <c r="P129" i="4"/>
  <c r="F116" i="4"/>
  <c r="F117" i="4" s="1"/>
  <c r="H113" i="4"/>
  <c r="L129" i="4"/>
  <c r="H129" i="4"/>
  <c r="P113" i="4"/>
  <c r="J113" i="2"/>
  <c r="L113" i="2"/>
  <c r="N113" i="2"/>
  <c r="H113" i="2"/>
  <c r="F113" i="2"/>
  <c r="F113" i="13"/>
  <c r="L118" i="5"/>
  <c r="L119" i="5" s="1"/>
  <c r="L120" i="5" s="1"/>
  <c r="L121" i="5" s="1"/>
  <c r="H119" i="13"/>
  <c r="H120" i="13" s="1"/>
  <c r="R119" i="11"/>
  <c r="F117" i="12"/>
  <c r="P118" i="8"/>
  <c r="P119" i="8" s="1"/>
  <c r="P120" i="8" s="1"/>
  <c r="L117" i="13"/>
  <c r="J117" i="8"/>
  <c r="J118" i="8" s="1"/>
  <c r="N119" i="8"/>
  <c r="F113" i="9"/>
  <c r="R119" i="5"/>
  <c r="R120" i="5" s="1"/>
  <c r="P113" i="11"/>
  <c r="D14" i="16"/>
  <c r="P118" i="13"/>
  <c r="P119" i="13" s="1"/>
  <c r="L118" i="11"/>
  <c r="L119" i="11" s="1"/>
  <c r="J117" i="6"/>
  <c r="J118" i="6" s="1"/>
  <c r="J119" i="6" s="1"/>
  <c r="J113" i="11"/>
  <c r="R113" i="11"/>
  <c r="H117" i="7"/>
  <c r="H118" i="7" s="1"/>
  <c r="H113" i="11"/>
  <c r="F113" i="11"/>
  <c r="R119" i="8"/>
  <c r="H118" i="5"/>
  <c r="L118" i="8"/>
  <c r="P117" i="5"/>
  <c r="J117" i="5"/>
  <c r="J118" i="5" s="1"/>
  <c r="R119" i="7"/>
  <c r="R120" i="7" s="1"/>
  <c r="L113" i="11"/>
  <c r="N118" i="5" l="1"/>
  <c r="N119" i="5" s="1"/>
  <c r="R113" i="2"/>
  <c r="P113" i="2"/>
  <c r="H118" i="12"/>
  <c r="H119" i="12" s="1"/>
  <c r="H120" i="12" s="1"/>
  <c r="H121" i="12" s="1"/>
  <c r="P118" i="11"/>
  <c r="P119" i="11" s="1"/>
  <c r="R113" i="10"/>
  <c r="D113" i="3"/>
  <c r="J119" i="11"/>
  <c r="J120" i="11" s="1"/>
  <c r="J113" i="10"/>
  <c r="P113" i="10"/>
  <c r="F116" i="10"/>
  <c r="F117" i="10" s="1"/>
  <c r="F113" i="10"/>
  <c r="N113" i="10"/>
  <c r="F129" i="10"/>
  <c r="H118" i="6"/>
  <c r="H119" i="6" s="1"/>
  <c r="H120" i="6" s="1"/>
  <c r="H121" i="6" s="1"/>
  <c r="F118" i="6"/>
  <c r="R129" i="6"/>
  <c r="P120" i="3"/>
  <c r="P121" i="3" s="1"/>
  <c r="V121" i="3"/>
  <c r="V122" i="3" s="1"/>
  <c r="V123" i="3" s="1"/>
  <c r="R119" i="3"/>
  <c r="T119" i="3"/>
  <c r="F118" i="3"/>
  <c r="J119" i="3"/>
  <c r="J120" i="3" s="1"/>
  <c r="L119" i="3"/>
  <c r="N120" i="3"/>
  <c r="N121" i="3" s="1"/>
  <c r="H118" i="3"/>
  <c r="L129" i="2"/>
  <c r="P129" i="2"/>
  <c r="N129" i="2"/>
  <c r="T129" i="2"/>
  <c r="T116" i="2"/>
  <c r="T117" i="2" s="1"/>
  <c r="T118" i="2" s="1"/>
  <c r="R129" i="2"/>
  <c r="R116" i="2"/>
  <c r="R117" i="2" s="1"/>
  <c r="R118" i="2" s="1"/>
  <c r="H129" i="2"/>
  <c r="H116" i="2"/>
  <c r="H117" i="2" s="1"/>
  <c r="F129" i="2"/>
  <c r="P116" i="2"/>
  <c r="P117" i="2" s="1"/>
  <c r="P118" i="2" s="1"/>
  <c r="P119" i="2" s="1"/>
  <c r="N116" i="2"/>
  <c r="N117" i="2" s="1"/>
  <c r="J116" i="2"/>
  <c r="J117" i="2" s="1"/>
  <c r="L116" i="2"/>
  <c r="L117" i="2" s="1"/>
  <c r="J129" i="2"/>
  <c r="F116" i="2"/>
  <c r="F117" i="2" s="1"/>
  <c r="H118" i="9"/>
  <c r="H119" i="9" s="1"/>
  <c r="H120" i="9" s="1"/>
  <c r="T129" i="5"/>
  <c r="L118" i="12"/>
  <c r="H121" i="8"/>
  <c r="H122" i="8" s="1"/>
  <c r="R113" i="12"/>
  <c r="N118" i="12"/>
  <c r="J118" i="12"/>
  <c r="J119" i="12" s="1"/>
  <c r="L120" i="11"/>
  <c r="L121" i="11" s="1"/>
  <c r="P118" i="10"/>
  <c r="P119" i="10" s="1"/>
  <c r="R116" i="10"/>
  <c r="R117" i="10" s="1"/>
  <c r="R118" i="10" s="1"/>
  <c r="R119" i="10" s="1"/>
  <c r="R120" i="10" s="1"/>
  <c r="D113" i="9"/>
  <c r="L117" i="9"/>
  <c r="F118" i="8"/>
  <c r="F119" i="8" s="1"/>
  <c r="T116" i="7"/>
  <c r="N121" i="7"/>
  <c r="N122" i="7" s="1"/>
  <c r="N123" i="7" s="1"/>
  <c r="N124" i="7" s="1"/>
  <c r="N118" i="6"/>
  <c r="N119" i="6" s="1"/>
  <c r="N120" i="6" s="1"/>
  <c r="F118" i="4"/>
  <c r="F119" i="4" s="1"/>
  <c r="D115" i="1"/>
  <c r="E115" i="1"/>
  <c r="R118" i="6"/>
  <c r="R119" i="6" s="1"/>
  <c r="R120" i="6" s="1"/>
  <c r="V118" i="9"/>
  <c r="V119" i="9" s="1"/>
  <c r="T119" i="5"/>
  <c r="T120" i="5" s="1"/>
  <c r="T121" i="5" s="1"/>
  <c r="R118" i="4"/>
  <c r="R119" i="4" s="1"/>
  <c r="R120" i="4" s="1"/>
  <c r="H121" i="13"/>
  <c r="H122" i="13" s="1"/>
  <c r="F120" i="11"/>
  <c r="F121" i="11" s="1"/>
  <c r="L118" i="10"/>
  <c r="L119" i="10" s="1"/>
  <c r="H118" i="10"/>
  <c r="H119" i="10" s="1"/>
  <c r="H120" i="10" s="1"/>
  <c r="H121" i="10" s="1"/>
  <c r="P119" i="9"/>
  <c r="P120" i="9" s="1"/>
  <c r="N121" i="9"/>
  <c r="J120" i="7"/>
  <c r="J121" i="7" s="1"/>
  <c r="R121" i="5"/>
  <c r="R122" i="5" s="1"/>
  <c r="R123" i="5" s="1"/>
  <c r="D113" i="2"/>
  <c r="L122" i="5"/>
  <c r="L123" i="5" s="1"/>
  <c r="L119" i="12"/>
  <c r="F120" i="9"/>
  <c r="F121" i="9" s="1"/>
  <c r="J120" i="6"/>
  <c r="P120" i="13"/>
  <c r="P121" i="13" s="1"/>
  <c r="T118" i="9"/>
  <c r="R121" i="13"/>
  <c r="R122" i="13" s="1"/>
  <c r="N120" i="8"/>
  <c r="T121" i="11"/>
  <c r="T122" i="11" s="1"/>
  <c r="F119" i="7"/>
  <c r="N118" i="11"/>
  <c r="L119" i="6"/>
  <c r="L120" i="6" s="1"/>
  <c r="L121" i="6" s="1"/>
  <c r="J119" i="4"/>
  <c r="P121" i="8"/>
  <c r="T119" i="8"/>
  <c r="N120" i="5"/>
  <c r="J119" i="5"/>
  <c r="J120" i="5" s="1"/>
  <c r="J120" i="13"/>
  <c r="J119" i="8"/>
  <c r="J120" i="8" s="1"/>
  <c r="T119" i="13"/>
  <c r="T120" i="13" s="1"/>
  <c r="H119" i="5"/>
  <c r="H120" i="5" s="1"/>
  <c r="L118" i="7"/>
  <c r="L119" i="7" s="1"/>
  <c r="F119" i="5"/>
  <c r="F120" i="5" s="1"/>
  <c r="H119" i="7"/>
  <c r="H120" i="7" s="1"/>
  <c r="P118" i="7"/>
  <c r="P119" i="7" s="1"/>
  <c r="H121" i="11"/>
  <c r="H122" i="11" s="1"/>
  <c r="N119" i="10"/>
  <c r="N120" i="10" s="1"/>
  <c r="N121" i="10" s="1"/>
  <c r="P120" i="11"/>
  <c r="R120" i="12"/>
  <c r="R121" i="12" s="1"/>
  <c r="R122" i="12" s="1"/>
  <c r="F120" i="13"/>
  <c r="N120" i="4"/>
  <c r="F119" i="6"/>
  <c r="N119" i="13"/>
  <c r="P118" i="12"/>
  <c r="L119" i="4"/>
  <c r="L118" i="13"/>
  <c r="J119" i="9"/>
  <c r="R121" i="7"/>
  <c r="R122" i="7" s="1"/>
  <c r="P118" i="5"/>
  <c r="L119" i="8"/>
  <c r="H119" i="4"/>
  <c r="R120" i="8"/>
  <c r="P118" i="6"/>
  <c r="J120" i="10"/>
  <c r="P119" i="4"/>
  <c r="R119" i="9"/>
  <c r="R120" i="9" s="1"/>
  <c r="F118" i="12"/>
  <c r="R120" i="11"/>
  <c r="J121" i="11" l="1"/>
  <c r="P122" i="3"/>
  <c r="P123" i="3" s="1"/>
  <c r="N122" i="3"/>
  <c r="N123" i="3" s="1"/>
  <c r="F118" i="10"/>
  <c r="F119" i="10" s="1"/>
  <c r="F120" i="10" s="1"/>
  <c r="F121" i="10" s="1"/>
  <c r="H121" i="9"/>
  <c r="H122" i="9" s="1"/>
  <c r="H123" i="9" s="1"/>
  <c r="H124" i="9" s="1"/>
  <c r="H125" i="9" s="1"/>
  <c r="V124" i="3"/>
  <c r="V125" i="3" s="1"/>
  <c r="V126" i="3" s="1"/>
  <c r="N124" i="3"/>
  <c r="N125" i="3" s="1"/>
  <c r="L120" i="3"/>
  <c r="T120" i="3"/>
  <c r="L121" i="3"/>
  <c r="L122" i="3" s="1"/>
  <c r="F119" i="3"/>
  <c r="J121" i="3"/>
  <c r="H119" i="3"/>
  <c r="R120" i="3"/>
  <c r="J118" i="2"/>
  <c r="J119" i="2" s="1"/>
  <c r="L118" i="2"/>
  <c r="L119" i="2" s="1"/>
  <c r="L120" i="2" s="1"/>
  <c r="R119" i="2"/>
  <c r="H118" i="2"/>
  <c r="N118" i="2"/>
  <c r="N119" i="2" s="1"/>
  <c r="T119" i="2"/>
  <c r="T120" i="2" s="1"/>
  <c r="R120" i="2"/>
  <c r="R121" i="2" s="1"/>
  <c r="P120" i="2"/>
  <c r="P121" i="2" s="1"/>
  <c r="P122" i="2" s="1"/>
  <c r="F118" i="2"/>
  <c r="F119" i="2" s="1"/>
  <c r="F120" i="4"/>
  <c r="F121" i="4" s="1"/>
  <c r="F122" i="4" s="1"/>
  <c r="N119" i="12"/>
  <c r="T123" i="11"/>
  <c r="P120" i="10"/>
  <c r="P121" i="10" s="1"/>
  <c r="N122" i="10"/>
  <c r="N123" i="10" s="1"/>
  <c r="N124" i="10" s="1"/>
  <c r="P121" i="9"/>
  <c r="P122" i="9" s="1"/>
  <c r="P123" i="9" s="1"/>
  <c r="L118" i="9"/>
  <c r="P120" i="7"/>
  <c r="J122" i="7"/>
  <c r="J123" i="7" s="1"/>
  <c r="J124" i="7" s="1"/>
  <c r="T117" i="7"/>
  <c r="N121" i="6"/>
  <c r="N122" i="6" s="1"/>
  <c r="V120" i="9"/>
  <c r="V121" i="9" s="1"/>
  <c r="R121" i="10"/>
  <c r="R122" i="10" s="1"/>
  <c r="R121" i="4"/>
  <c r="F122" i="11"/>
  <c r="F123" i="11" s="1"/>
  <c r="F124" i="11" s="1"/>
  <c r="F125" i="11" s="1"/>
  <c r="L120" i="10"/>
  <c r="L121" i="10" s="1"/>
  <c r="L122" i="10" s="1"/>
  <c r="R121" i="9"/>
  <c r="R122" i="9" s="1"/>
  <c r="R123" i="9" s="1"/>
  <c r="R124" i="9" s="1"/>
  <c r="N122" i="9"/>
  <c r="N123" i="9" s="1"/>
  <c r="F122" i="9"/>
  <c r="F123" i="9" s="1"/>
  <c r="F124" i="9" s="1"/>
  <c r="F125" i="9" s="1"/>
  <c r="F120" i="6"/>
  <c r="F121" i="6" s="1"/>
  <c r="F122" i="6" s="1"/>
  <c r="L122" i="6"/>
  <c r="L123" i="6" s="1"/>
  <c r="L124" i="6" s="1"/>
  <c r="J120" i="9"/>
  <c r="R123" i="13"/>
  <c r="T120" i="8"/>
  <c r="T121" i="8" s="1"/>
  <c r="H121" i="7"/>
  <c r="H122" i="7" s="1"/>
  <c r="T121" i="13"/>
  <c r="T122" i="13" s="1"/>
  <c r="T123" i="13" s="1"/>
  <c r="H122" i="6"/>
  <c r="H123" i="6" s="1"/>
  <c r="R121" i="8"/>
  <c r="R121" i="11"/>
  <c r="R122" i="11" s="1"/>
  <c r="H123" i="13"/>
  <c r="N119" i="11"/>
  <c r="N120" i="11" s="1"/>
  <c r="H122" i="10"/>
  <c r="L119" i="13"/>
  <c r="H121" i="5"/>
  <c r="H122" i="5" s="1"/>
  <c r="H123" i="5" s="1"/>
  <c r="L120" i="12"/>
  <c r="R124" i="5"/>
  <c r="P122" i="13"/>
  <c r="H123" i="8"/>
  <c r="F121" i="5"/>
  <c r="N121" i="5"/>
  <c r="N122" i="5" s="1"/>
  <c r="J120" i="4"/>
  <c r="J121" i="4" s="1"/>
  <c r="L122" i="11"/>
  <c r="L123" i="11" s="1"/>
  <c r="J122" i="11"/>
  <c r="J120" i="12"/>
  <c r="H122" i="12"/>
  <c r="J121" i="13"/>
  <c r="P121" i="11"/>
  <c r="P122" i="11" s="1"/>
  <c r="J121" i="8"/>
  <c r="J122" i="8" s="1"/>
  <c r="F120" i="8"/>
  <c r="N125" i="7"/>
  <c r="J121" i="10"/>
  <c r="R123" i="7"/>
  <c r="P120" i="4"/>
  <c r="H123" i="11"/>
  <c r="H124" i="11" s="1"/>
  <c r="L124" i="5"/>
  <c r="L125" i="5" s="1"/>
  <c r="N120" i="13"/>
  <c r="P119" i="12"/>
  <c r="P120" i="12" s="1"/>
  <c r="R121" i="6"/>
  <c r="R122" i="6" s="1"/>
  <c r="P119" i="5"/>
  <c r="P120" i="5" s="1"/>
  <c r="L120" i="4"/>
  <c r="N121" i="4"/>
  <c r="L120" i="7"/>
  <c r="L121" i="7" s="1"/>
  <c r="J121" i="6"/>
  <c r="L120" i="8"/>
  <c r="T119" i="9"/>
  <c r="T122" i="5"/>
  <c r="T123" i="5" s="1"/>
  <c r="H120" i="4"/>
  <c r="F121" i="13"/>
  <c r="P119" i="6"/>
  <c r="P120" i="6" s="1"/>
  <c r="P122" i="8"/>
  <c r="P123" i="8" s="1"/>
  <c r="R123" i="12"/>
  <c r="T124" i="11"/>
  <c r="J121" i="5"/>
  <c r="F119" i="12"/>
  <c r="F120" i="12" s="1"/>
  <c r="N121" i="8"/>
  <c r="F120" i="7"/>
  <c r="P124" i="3" l="1"/>
  <c r="P125" i="3" s="1"/>
  <c r="P126" i="3" s="1"/>
  <c r="P127" i="3" s="1"/>
  <c r="P128" i="3" s="1"/>
  <c r="H126" i="9"/>
  <c r="H127" i="9" s="1"/>
  <c r="H128" i="9" s="1"/>
  <c r="J125" i="7"/>
  <c r="N123" i="6"/>
  <c r="N124" i="6" s="1"/>
  <c r="N125" i="6" s="1"/>
  <c r="V127" i="3"/>
  <c r="V128" i="3" s="1"/>
  <c r="J122" i="3"/>
  <c r="T121" i="3"/>
  <c r="L123" i="3"/>
  <c r="L124" i="3" s="1"/>
  <c r="L125" i="3" s="1"/>
  <c r="F120" i="3"/>
  <c r="N126" i="3"/>
  <c r="R121" i="3"/>
  <c r="R122" i="3" s="1"/>
  <c r="R123" i="3" s="1"/>
  <c r="H120" i="3"/>
  <c r="L121" i="2"/>
  <c r="L122" i="2" s="1"/>
  <c r="J120" i="2"/>
  <c r="H119" i="2"/>
  <c r="N120" i="2"/>
  <c r="T121" i="2"/>
  <c r="T122" i="2" s="1"/>
  <c r="R122" i="2"/>
  <c r="P123" i="2"/>
  <c r="P124" i="2" s="1"/>
  <c r="F120" i="2"/>
  <c r="F121" i="2" s="1"/>
  <c r="F122" i="2" s="1"/>
  <c r="P121" i="7"/>
  <c r="P122" i="7" s="1"/>
  <c r="N120" i="12"/>
  <c r="P122" i="10"/>
  <c r="P123" i="10" s="1"/>
  <c r="P124" i="10" s="1"/>
  <c r="T120" i="9"/>
  <c r="T121" i="9" s="1"/>
  <c r="T122" i="9" s="1"/>
  <c r="T123" i="9" s="1"/>
  <c r="L119" i="9"/>
  <c r="T118" i="7"/>
  <c r="F122" i="5"/>
  <c r="F123" i="5" s="1"/>
  <c r="F124" i="5" s="1"/>
  <c r="F125" i="5" s="1"/>
  <c r="V122" i="9"/>
  <c r="V123" i="9" s="1"/>
  <c r="V124" i="9" s="1"/>
  <c r="R122" i="4"/>
  <c r="R123" i="4" s="1"/>
  <c r="R123" i="10"/>
  <c r="R124" i="10" s="1"/>
  <c r="R124" i="13"/>
  <c r="R125" i="13" s="1"/>
  <c r="F121" i="12"/>
  <c r="F122" i="12" s="1"/>
  <c r="L123" i="10"/>
  <c r="L124" i="10" s="1"/>
  <c r="L125" i="10" s="1"/>
  <c r="J121" i="9"/>
  <c r="J122" i="9" s="1"/>
  <c r="N124" i="9"/>
  <c r="N125" i="9" s="1"/>
  <c r="P124" i="8"/>
  <c r="P125" i="8" s="1"/>
  <c r="P126" i="8" s="1"/>
  <c r="P127" i="8" s="1"/>
  <c r="H124" i="6"/>
  <c r="H125" i="6" s="1"/>
  <c r="H126" i="6" s="1"/>
  <c r="F123" i="6"/>
  <c r="F124" i="6" s="1"/>
  <c r="J122" i="4"/>
  <c r="J123" i="4" s="1"/>
  <c r="J124" i="4" s="1"/>
  <c r="R123" i="6"/>
  <c r="R124" i="6" s="1"/>
  <c r="P124" i="9"/>
  <c r="P125" i="9" s="1"/>
  <c r="F126" i="9"/>
  <c r="H124" i="8"/>
  <c r="N122" i="8"/>
  <c r="L122" i="7"/>
  <c r="L123" i="7" s="1"/>
  <c r="T124" i="5"/>
  <c r="L121" i="8"/>
  <c r="L121" i="4"/>
  <c r="P121" i="4"/>
  <c r="P122" i="4" s="1"/>
  <c r="P123" i="4" s="1"/>
  <c r="F121" i="8"/>
  <c r="F122" i="8" s="1"/>
  <c r="J122" i="10"/>
  <c r="J122" i="13"/>
  <c r="N125" i="10"/>
  <c r="N126" i="10" s="1"/>
  <c r="N127" i="10" s="1"/>
  <c r="N128" i="10" s="1"/>
  <c r="P123" i="13"/>
  <c r="F126" i="11"/>
  <c r="F127" i="11" s="1"/>
  <c r="F128" i="11" s="1"/>
  <c r="L121" i="12"/>
  <c r="R125" i="9"/>
  <c r="R126" i="9" s="1"/>
  <c r="R127" i="9" s="1"/>
  <c r="R128" i="9" s="1"/>
  <c r="J122" i="6"/>
  <c r="J123" i="6" s="1"/>
  <c r="P121" i="12"/>
  <c r="T124" i="13"/>
  <c r="T125" i="13" s="1"/>
  <c r="T126" i="13" s="1"/>
  <c r="T127" i="13" s="1"/>
  <c r="T128" i="13" s="1"/>
  <c r="J123" i="11"/>
  <c r="J124" i="11" s="1"/>
  <c r="L126" i="5"/>
  <c r="L127" i="5" s="1"/>
  <c r="L128" i="5" s="1"/>
  <c r="N121" i="11"/>
  <c r="N122" i="11" s="1"/>
  <c r="H124" i="13"/>
  <c r="H123" i="7"/>
  <c r="H124" i="7" s="1"/>
  <c r="L125" i="6"/>
  <c r="L126" i="6" s="1"/>
  <c r="J123" i="8"/>
  <c r="J124" i="8" s="1"/>
  <c r="R124" i="12"/>
  <c r="R125" i="12" s="1"/>
  <c r="R126" i="12" s="1"/>
  <c r="F123" i="4"/>
  <c r="L124" i="11"/>
  <c r="L120" i="13"/>
  <c r="L121" i="13" s="1"/>
  <c r="T122" i="8"/>
  <c r="R125" i="5"/>
  <c r="R126" i="5" s="1"/>
  <c r="F121" i="7"/>
  <c r="F122" i="7" s="1"/>
  <c r="P121" i="6"/>
  <c r="P122" i="6" s="1"/>
  <c r="H121" i="4"/>
  <c r="F122" i="10"/>
  <c r="F123" i="10" s="1"/>
  <c r="H124" i="5"/>
  <c r="H125" i="5" s="1"/>
  <c r="R123" i="11"/>
  <c r="T125" i="11"/>
  <c r="T126" i="11" s="1"/>
  <c r="T127" i="11" s="1"/>
  <c r="T128" i="11" s="1"/>
  <c r="J126" i="7"/>
  <c r="J127" i="7" s="1"/>
  <c r="J128" i="7" s="1"/>
  <c r="P121" i="5"/>
  <c r="P122" i="5" s="1"/>
  <c r="H125" i="11"/>
  <c r="H126" i="11" s="1"/>
  <c r="H127" i="11" s="1"/>
  <c r="H128" i="11" s="1"/>
  <c r="N121" i="13"/>
  <c r="H123" i="12"/>
  <c r="P123" i="11"/>
  <c r="N123" i="5"/>
  <c r="R122" i="8"/>
  <c r="H123" i="10"/>
  <c r="F122" i="13"/>
  <c r="N122" i="4"/>
  <c r="R124" i="7"/>
  <c r="R125" i="7" s="1"/>
  <c r="N126" i="7"/>
  <c r="N127" i="7" s="1"/>
  <c r="J121" i="12"/>
  <c r="J122" i="5"/>
  <c r="J123" i="5" s="1"/>
  <c r="L126" i="3" l="1"/>
  <c r="L127" i="3" s="1"/>
  <c r="L128" i="3" s="1"/>
  <c r="N126" i="6"/>
  <c r="R124" i="3"/>
  <c r="N127" i="3"/>
  <c r="N128" i="3" s="1"/>
  <c r="F121" i="3"/>
  <c r="F122" i="3" s="1"/>
  <c r="F123" i="3" s="1"/>
  <c r="F124" i="3" s="1"/>
  <c r="H121" i="3"/>
  <c r="H122" i="3" s="1"/>
  <c r="J123" i="3"/>
  <c r="J124" i="3" s="1"/>
  <c r="J125" i="3" s="1"/>
  <c r="J126" i="3" s="1"/>
  <c r="J127" i="3" s="1"/>
  <c r="J128" i="3" s="1"/>
  <c r="T122" i="3"/>
  <c r="T123" i="3" s="1"/>
  <c r="T124" i="3" s="1"/>
  <c r="T125" i="3" s="1"/>
  <c r="T126" i="3" s="1"/>
  <c r="T127" i="3" s="1"/>
  <c r="T128" i="3" s="1"/>
  <c r="R125" i="3"/>
  <c r="R126" i="3" s="1"/>
  <c r="J121" i="2"/>
  <c r="J122" i="2" s="1"/>
  <c r="J123" i="2" s="1"/>
  <c r="L123" i="2"/>
  <c r="L124" i="2" s="1"/>
  <c r="L125" i="2" s="1"/>
  <c r="N121" i="2"/>
  <c r="R123" i="2"/>
  <c r="R124" i="2" s="1"/>
  <c r="H120" i="2"/>
  <c r="T123" i="2"/>
  <c r="P125" i="2"/>
  <c r="P126" i="2" s="1"/>
  <c r="P127" i="2" s="1"/>
  <c r="P128" i="2" s="1"/>
  <c r="F123" i="2"/>
  <c r="F124" i="2" s="1"/>
  <c r="F125" i="2" s="1"/>
  <c r="F126" i="2" s="1"/>
  <c r="P123" i="7"/>
  <c r="P124" i="7" s="1"/>
  <c r="V125" i="9"/>
  <c r="V126" i="9" s="1"/>
  <c r="V127" i="9" s="1"/>
  <c r="V128" i="9" s="1"/>
  <c r="N121" i="12"/>
  <c r="N122" i="12" s="1"/>
  <c r="N123" i="12" s="1"/>
  <c r="N124" i="12" s="1"/>
  <c r="P125" i="10"/>
  <c r="P126" i="10" s="1"/>
  <c r="P127" i="10" s="1"/>
  <c r="P128" i="10" s="1"/>
  <c r="F127" i="9"/>
  <c r="F128" i="9" s="1"/>
  <c r="L120" i="9"/>
  <c r="P125" i="7"/>
  <c r="P126" i="7" s="1"/>
  <c r="T119" i="7"/>
  <c r="R124" i="4"/>
  <c r="R125" i="4" s="1"/>
  <c r="R125" i="10"/>
  <c r="R126" i="10" s="1"/>
  <c r="T123" i="8"/>
  <c r="T124" i="8" s="1"/>
  <c r="T125" i="8" s="1"/>
  <c r="R126" i="13"/>
  <c r="R127" i="13" s="1"/>
  <c r="F123" i="12"/>
  <c r="F124" i="12" s="1"/>
  <c r="L126" i="10"/>
  <c r="L127" i="10" s="1"/>
  <c r="L128" i="10" s="1"/>
  <c r="J123" i="9"/>
  <c r="J124" i="9" s="1"/>
  <c r="T124" i="9"/>
  <c r="N126" i="9"/>
  <c r="N127" i="9" s="1"/>
  <c r="N128" i="9" s="1"/>
  <c r="P128" i="8"/>
  <c r="F123" i="7"/>
  <c r="F124" i="7" s="1"/>
  <c r="H127" i="6"/>
  <c r="H128" i="6" s="1"/>
  <c r="F125" i="6"/>
  <c r="F126" i="6" s="1"/>
  <c r="F124" i="4"/>
  <c r="F125" i="4" s="1"/>
  <c r="H125" i="7"/>
  <c r="H126" i="7" s="1"/>
  <c r="J125" i="4"/>
  <c r="P123" i="6"/>
  <c r="P124" i="6" s="1"/>
  <c r="R127" i="12"/>
  <c r="R128" i="12" s="1"/>
  <c r="H126" i="5"/>
  <c r="H127" i="5" s="1"/>
  <c r="H128" i="5" s="1"/>
  <c r="J125" i="8"/>
  <c r="J126" i="8" s="1"/>
  <c r="J127" i="8" s="1"/>
  <c r="F126" i="5"/>
  <c r="F127" i="5" s="1"/>
  <c r="F128" i="5" s="1"/>
  <c r="R127" i="5"/>
  <c r="R128" i="5" s="1"/>
  <c r="P126" i="9"/>
  <c r="P127" i="9" s="1"/>
  <c r="T125" i="9"/>
  <c r="L122" i="12"/>
  <c r="H122" i="4"/>
  <c r="F123" i="13"/>
  <c r="L127" i="6"/>
  <c r="L128" i="6" s="1"/>
  <c r="L122" i="13"/>
  <c r="L123" i="13" s="1"/>
  <c r="P124" i="4"/>
  <c r="P125" i="4" s="1"/>
  <c r="L122" i="4"/>
  <c r="H125" i="13"/>
  <c r="H126" i="13" s="1"/>
  <c r="H125" i="8"/>
  <c r="R126" i="7"/>
  <c r="R127" i="7" s="1"/>
  <c r="R128" i="7" s="1"/>
  <c r="F124" i="10"/>
  <c r="J123" i="13"/>
  <c r="J124" i="13" s="1"/>
  <c r="N124" i="5"/>
  <c r="R125" i="6"/>
  <c r="N123" i="4"/>
  <c r="R124" i="11"/>
  <c r="R123" i="8"/>
  <c r="P122" i="12"/>
  <c r="L122" i="8"/>
  <c r="N128" i="7"/>
  <c r="N122" i="13"/>
  <c r="N123" i="13" s="1"/>
  <c r="P124" i="13"/>
  <c r="P125" i="13" s="1"/>
  <c r="P123" i="5"/>
  <c r="N127" i="6"/>
  <c r="N128" i="6" s="1"/>
  <c r="L125" i="11"/>
  <c r="L126" i="11" s="1"/>
  <c r="L127" i="11" s="1"/>
  <c r="F123" i="8"/>
  <c r="L124" i="7"/>
  <c r="L125" i="7" s="1"/>
  <c r="J124" i="5"/>
  <c r="J125" i="5" s="1"/>
  <c r="J126" i="5" s="1"/>
  <c r="J127" i="5" s="1"/>
  <c r="J128" i="5" s="1"/>
  <c r="P124" i="11"/>
  <c r="P125" i="11" s="1"/>
  <c r="P126" i="11" s="1"/>
  <c r="P127" i="11" s="1"/>
  <c r="H124" i="12"/>
  <c r="H125" i="12" s="1"/>
  <c r="H126" i="12" s="1"/>
  <c r="H127" i="12" s="1"/>
  <c r="J125" i="11"/>
  <c r="T125" i="5"/>
  <c r="T126" i="5" s="1"/>
  <c r="T127" i="5" s="1"/>
  <c r="J122" i="12"/>
  <c r="J123" i="12" s="1"/>
  <c r="J124" i="12" s="1"/>
  <c r="J125" i="12" s="1"/>
  <c r="J126" i="12" s="1"/>
  <c r="J127" i="12" s="1"/>
  <c r="J128" i="12" s="1"/>
  <c r="J123" i="10"/>
  <c r="H124" i="10"/>
  <c r="H125" i="10" s="1"/>
  <c r="J124" i="6"/>
  <c r="J125" i="6" s="1"/>
  <c r="J126" i="6" s="1"/>
  <c r="N123" i="11"/>
  <c r="N124" i="11" s="1"/>
  <c r="N125" i="11" s="1"/>
  <c r="N123" i="8"/>
  <c r="H123" i="3" l="1"/>
  <c r="H124" i="3" s="1"/>
  <c r="H125" i="3" s="1"/>
  <c r="H126" i="3" s="1"/>
  <c r="H127" i="3" s="1"/>
  <c r="H128" i="3" s="1"/>
  <c r="R127" i="3"/>
  <c r="R128" i="3" s="1"/>
  <c r="F125" i="3"/>
  <c r="F126" i="3" s="1"/>
  <c r="F127" i="3" s="1"/>
  <c r="F128" i="3" s="1"/>
  <c r="R125" i="2"/>
  <c r="R126" i="2" s="1"/>
  <c r="R127" i="2" s="1"/>
  <c r="R128" i="2" s="1"/>
  <c r="L126" i="2"/>
  <c r="L127" i="2" s="1"/>
  <c r="L128" i="2" s="1"/>
  <c r="N122" i="2"/>
  <c r="N123" i="2" s="1"/>
  <c r="N124" i="2" s="1"/>
  <c r="N125" i="2" s="1"/>
  <c r="J124" i="2"/>
  <c r="J125" i="2" s="1"/>
  <c r="H121" i="2"/>
  <c r="T124" i="2"/>
  <c r="T125" i="2" s="1"/>
  <c r="T126" i="2" s="1"/>
  <c r="T127" i="2" s="1"/>
  <c r="T128" i="2" s="1"/>
  <c r="F127" i="2"/>
  <c r="F128" i="2" s="1"/>
  <c r="R128" i="13"/>
  <c r="T120" i="7"/>
  <c r="T121" i="7" s="1"/>
  <c r="T122" i="7" s="1"/>
  <c r="R126" i="4"/>
  <c r="R127" i="4" s="1"/>
  <c r="R128" i="4" s="1"/>
  <c r="N125" i="12"/>
  <c r="N126" i="12" s="1"/>
  <c r="N127" i="12" s="1"/>
  <c r="N128" i="12" s="1"/>
  <c r="P123" i="12"/>
  <c r="T126" i="9"/>
  <c r="L121" i="9"/>
  <c r="P127" i="7"/>
  <c r="P128" i="7" s="1"/>
  <c r="F126" i="4"/>
  <c r="F127" i="4" s="1"/>
  <c r="F128" i="4" s="1"/>
  <c r="P126" i="4"/>
  <c r="P127" i="4" s="1"/>
  <c r="P128" i="4" s="1"/>
  <c r="R127" i="10"/>
  <c r="R128" i="10" s="1"/>
  <c r="T126" i="8"/>
  <c r="T127" i="8" s="1"/>
  <c r="T128" i="8" s="1"/>
  <c r="L124" i="13"/>
  <c r="L125" i="13" s="1"/>
  <c r="F125" i="12"/>
  <c r="F126" i="12" s="1"/>
  <c r="R125" i="11"/>
  <c r="J125" i="9"/>
  <c r="J126" i="9" s="1"/>
  <c r="J127" i="9" s="1"/>
  <c r="J128" i="8"/>
  <c r="H127" i="7"/>
  <c r="H128" i="7" s="1"/>
  <c r="F127" i="6"/>
  <c r="F128" i="6" s="1"/>
  <c r="J126" i="4"/>
  <c r="J127" i="4" s="1"/>
  <c r="H127" i="13"/>
  <c r="H128" i="13" s="1"/>
  <c r="L126" i="7"/>
  <c r="L127" i="7" s="1"/>
  <c r="L128" i="7" s="1"/>
  <c r="J124" i="10"/>
  <c r="J125" i="10" s="1"/>
  <c r="N126" i="11"/>
  <c r="N127" i="11" s="1"/>
  <c r="N128" i="11" s="1"/>
  <c r="F125" i="7"/>
  <c r="F126" i="7" s="1"/>
  <c r="F127" i="7" s="1"/>
  <c r="P124" i="5"/>
  <c r="P125" i="5" s="1"/>
  <c r="P126" i="5" s="1"/>
  <c r="P127" i="5" s="1"/>
  <c r="P128" i="5" s="1"/>
  <c r="H128" i="12"/>
  <c r="F125" i="10"/>
  <c r="F126" i="10" s="1"/>
  <c r="F127" i="10" s="1"/>
  <c r="F128" i="10" s="1"/>
  <c r="P125" i="6"/>
  <c r="P126" i="6" s="1"/>
  <c r="T128" i="5"/>
  <c r="J126" i="11"/>
  <c r="J127" i="11" s="1"/>
  <c r="J128" i="11" s="1"/>
  <c r="F124" i="8"/>
  <c r="F125" i="8" s="1"/>
  <c r="F126" i="8" s="1"/>
  <c r="R126" i="6"/>
  <c r="R127" i="6" s="1"/>
  <c r="R128" i="6" s="1"/>
  <c r="J125" i="13"/>
  <c r="J126" i="13" s="1"/>
  <c r="L123" i="4"/>
  <c r="H123" i="4"/>
  <c r="H124" i="4" s="1"/>
  <c r="L128" i="11"/>
  <c r="N124" i="8"/>
  <c r="N125" i="8" s="1"/>
  <c r="N126" i="8" s="1"/>
  <c r="N127" i="8" s="1"/>
  <c r="N128" i="8" s="1"/>
  <c r="R124" i="8"/>
  <c r="R125" i="8" s="1"/>
  <c r="R126" i="8" s="1"/>
  <c r="R127" i="8" s="1"/>
  <c r="N125" i="5"/>
  <c r="N126" i="5" s="1"/>
  <c r="N127" i="5" s="1"/>
  <c r="L123" i="12"/>
  <c r="L124" i="12" s="1"/>
  <c r="J127" i="6"/>
  <c r="J128" i="6" s="1"/>
  <c r="P128" i="9"/>
  <c r="H126" i="8"/>
  <c r="H127" i="8" s="1"/>
  <c r="N124" i="4"/>
  <c r="N125" i="4" s="1"/>
  <c r="N126" i="4" s="1"/>
  <c r="N127" i="4" s="1"/>
  <c r="N128" i="4" s="1"/>
  <c r="L123" i="8"/>
  <c r="L124" i="8" s="1"/>
  <c r="P126" i="13"/>
  <c r="F124" i="13"/>
  <c r="H126" i="10"/>
  <c r="H127" i="10" s="1"/>
  <c r="H128" i="10" s="1"/>
  <c r="N124" i="13"/>
  <c r="P128" i="11"/>
  <c r="J126" i="2" l="1"/>
  <c r="J127" i="2" s="1"/>
  <c r="J128" i="2" s="1"/>
  <c r="N126" i="2"/>
  <c r="N127" i="2" s="1"/>
  <c r="N128" i="2" s="1"/>
  <c r="H122" i="2"/>
  <c r="L126" i="13"/>
  <c r="L127" i="13" s="1"/>
  <c r="L128" i="13" s="1"/>
  <c r="P124" i="12"/>
  <c r="J128" i="9"/>
  <c r="L122" i="9"/>
  <c r="L123" i="9"/>
  <c r="L124" i="9" s="1"/>
  <c r="L125" i="9" s="1"/>
  <c r="T127" i="9"/>
  <c r="T128" i="9" s="1"/>
  <c r="T123" i="7"/>
  <c r="J127" i="13"/>
  <c r="J128" i="13" s="1"/>
  <c r="L125" i="12"/>
  <c r="L126" i="12" s="1"/>
  <c r="L127" i="12" s="1"/>
  <c r="L128" i="12" s="1"/>
  <c r="F127" i="12"/>
  <c r="F128" i="12" s="1"/>
  <c r="R126" i="11"/>
  <c r="R127" i="11" s="1"/>
  <c r="R128" i="11" s="1"/>
  <c r="H128" i="8"/>
  <c r="L125" i="8"/>
  <c r="L126" i="8" s="1"/>
  <c r="L127" i="8" s="1"/>
  <c r="L128" i="8" s="1"/>
  <c r="N128" i="5"/>
  <c r="J128" i="4"/>
  <c r="H125" i="4"/>
  <c r="H126" i="4" s="1"/>
  <c r="H127" i="4" s="1"/>
  <c r="H128" i="4" s="1"/>
  <c r="F128" i="7"/>
  <c r="P127" i="13"/>
  <c r="P128" i="13" s="1"/>
  <c r="L124" i="4"/>
  <c r="J126" i="10"/>
  <c r="J127" i="10" s="1"/>
  <c r="J128" i="10" s="1"/>
  <c r="N125" i="13"/>
  <c r="N126" i="13" s="1"/>
  <c r="N127" i="13" s="1"/>
  <c r="N128" i="13" s="1"/>
  <c r="F127" i="8"/>
  <c r="F128" i="8" s="1"/>
  <c r="F125" i="13"/>
  <c r="F126" i="13" s="1"/>
  <c r="F127" i="13" s="1"/>
  <c r="F128" i="13" s="1"/>
  <c r="R128" i="8"/>
  <c r="P127" i="6"/>
  <c r="P128" i="6" s="1"/>
  <c r="H123" i="2" l="1"/>
  <c r="H124" i="2" s="1"/>
  <c r="L126" i="9"/>
  <c r="L127" i="9" s="1"/>
  <c r="L128" i="9" s="1"/>
  <c r="P125" i="12"/>
  <c r="T124" i="7"/>
  <c r="T125" i="7" s="1"/>
  <c r="T126" i="7" s="1"/>
  <c r="T127" i="7" s="1"/>
  <c r="T128" i="7" s="1"/>
  <c r="L125" i="4"/>
  <c r="L126" i="4" s="1"/>
  <c r="L127" i="4" s="1"/>
  <c r="L128" i="4" s="1"/>
  <c r="H125" i="2" l="1"/>
  <c r="H126" i="2" s="1"/>
  <c r="H127" i="2" s="1"/>
  <c r="H128" i="2" s="1"/>
  <c r="P126" i="12"/>
  <c r="P127" i="12" s="1"/>
  <c r="P128" i="12" l="1"/>
</calcChain>
</file>

<file path=xl/sharedStrings.xml><?xml version="1.0" encoding="utf-8"?>
<sst xmlns="http://schemas.openxmlformats.org/spreadsheetml/2006/main" count="1906" uniqueCount="348">
  <si>
    <t>DISTRICT</t>
  </si>
  <si>
    <t>TAPERSONS</t>
  </si>
  <si>
    <t>Target</t>
  </si>
  <si>
    <t>Raw Dev.</t>
  </si>
  <si>
    <t>% Dev.</t>
  </si>
  <si>
    <t>POPTOT</t>
  </si>
  <si>
    <t>PercentTot</t>
  </si>
  <si>
    <t>POPWH_A</t>
  </si>
  <si>
    <t>PPopWh_A</t>
  </si>
  <si>
    <t>POPBL_A</t>
  </si>
  <si>
    <t>PPopBL_A</t>
  </si>
  <si>
    <t>POPNA_A</t>
  </si>
  <si>
    <t>PPopNA_A</t>
  </si>
  <si>
    <t>POPAS_A</t>
  </si>
  <si>
    <t>PPopAS_A</t>
  </si>
  <si>
    <t>POPPI_A</t>
  </si>
  <si>
    <t>PPopPI_A</t>
  </si>
  <si>
    <t>POPOT_A</t>
  </si>
  <si>
    <t>PPopOT_A</t>
  </si>
  <si>
    <t>POPXX</t>
  </si>
  <si>
    <t>P2plusRace</t>
  </si>
  <si>
    <t>POPNHWH_A</t>
  </si>
  <si>
    <t>PPopNHWh_A</t>
  </si>
  <si>
    <t>POPNHBL_A</t>
  </si>
  <si>
    <t>PPopNHBl_A</t>
  </si>
  <si>
    <t>POPNHNA_A</t>
  </si>
  <si>
    <t>PPopNHNA_A</t>
  </si>
  <si>
    <t>POPNHAS_A</t>
  </si>
  <si>
    <t>PPopNHAS_A</t>
  </si>
  <si>
    <t>POPNHPI_A</t>
  </si>
  <si>
    <t>PPopNHPI_A</t>
  </si>
  <si>
    <t>POPNHOT_A</t>
  </si>
  <si>
    <t>PPopNHOT_A</t>
  </si>
  <si>
    <t>POPHISP</t>
  </si>
  <si>
    <t>PPopHisp</t>
  </si>
  <si>
    <t>POPNHXX</t>
  </si>
  <si>
    <t>PPopNHXX</t>
  </si>
  <si>
    <t>POPWH_C</t>
  </si>
  <si>
    <t>PPopWH_C</t>
  </si>
  <si>
    <t>POPBL_C</t>
  </si>
  <si>
    <t>PPopBL_C</t>
  </si>
  <si>
    <t>POPNA_C</t>
  </si>
  <si>
    <t>PPopNA_C</t>
  </si>
  <si>
    <t>POPAS_C</t>
  </si>
  <si>
    <t>PPopAS_C</t>
  </si>
  <si>
    <t>POPPI_C</t>
  </si>
  <si>
    <t>PPopPI_C</t>
  </si>
  <si>
    <t>POPOT_C</t>
  </si>
  <si>
    <t>PPopOT_C</t>
  </si>
  <si>
    <t>POPNHWH_C</t>
  </si>
  <si>
    <t>PPopNHWH_C</t>
  </si>
  <si>
    <t>POPNHBL_C</t>
  </si>
  <si>
    <t>PPopNHBL_C</t>
  </si>
  <si>
    <t>POPNHNA_C</t>
  </si>
  <si>
    <t>PPopNHNA_C</t>
  </si>
  <si>
    <t>POPNHAS_C</t>
  </si>
  <si>
    <t>PPopNHAS_C</t>
  </si>
  <si>
    <t>POPNHPI_C</t>
  </si>
  <si>
    <t>PPopNHPI_C</t>
  </si>
  <si>
    <t>POPNHOT_C</t>
  </si>
  <si>
    <t>PPopNHOT_C</t>
  </si>
  <si>
    <t>PPopWH_A</t>
  </si>
  <si>
    <t>POPBL_W</t>
  </si>
  <si>
    <t>PPopBL_W</t>
  </si>
  <si>
    <t>POPNA_W</t>
  </si>
  <si>
    <t>PPopNA_W</t>
  </si>
  <si>
    <t>POPAS_W</t>
  </si>
  <si>
    <t>PPopAS_W</t>
  </si>
  <si>
    <t>POPPI_W</t>
  </si>
  <si>
    <t>PPopPI_W</t>
  </si>
  <si>
    <t>POPOT_W</t>
  </si>
  <si>
    <t>PPopOT_W</t>
  </si>
  <si>
    <t>POPNHBL_W</t>
  </si>
  <si>
    <t>PPopNHBL_W</t>
  </si>
  <si>
    <t>POPNHNA_W</t>
  </si>
  <si>
    <t>PPopNHNA_W</t>
  </si>
  <si>
    <t>POPNHAS_W</t>
  </si>
  <si>
    <t>PPopNHAS_W</t>
  </si>
  <si>
    <t>POPNHPI_W</t>
  </si>
  <si>
    <t>PPopNHPI_W</t>
  </si>
  <si>
    <t>POPNHOT_W</t>
  </si>
  <si>
    <t>PPopNHOT_W</t>
  </si>
  <si>
    <t>VAPTOT</t>
  </si>
  <si>
    <t>VAPWH_A</t>
  </si>
  <si>
    <t>PVAPWH_A</t>
  </si>
  <si>
    <t>VAPBL_A</t>
  </si>
  <si>
    <t>PVAPBL_A</t>
  </si>
  <si>
    <t>VAPNA_A</t>
  </si>
  <si>
    <t>PVAPNA_A</t>
  </si>
  <si>
    <t>VAPAS_A</t>
  </si>
  <si>
    <t>PVAPAS_A</t>
  </si>
  <si>
    <t>VAPPI_A</t>
  </si>
  <si>
    <t>PVAPPI_A</t>
  </si>
  <si>
    <t>VAPOT_A</t>
  </si>
  <si>
    <t>PVAPOT_A</t>
  </si>
  <si>
    <t>VAPXX</t>
  </si>
  <si>
    <t>PVAPXX</t>
  </si>
  <si>
    <t>VAPNHWH_A</t>
  </si>
  <si>
    <t>PVAPNHWH_A</t>
  </si>
  <si>
    <t>VAPNHBL_A</t>
  </si>
  <si>
    <t>PVAPNHBL_A</t>
  </si>
  <si>
    <t>VAPNHNA_A</t>
  </si>
  <si>
    <t>PVAPNHNA_A</t>
  </si>
  <si>
    <t>VAPNHAS_A</t>
  </si>
  <si>
    <t>PVAPNHAS_A</t>
  </si>
  <si>
    <t>VAPNHPI_A</t>
  </si>
  <si>
    <t>PVAPNHPI_A</t>
  </si>
  <si>
    <t>VAPNHOT_A</t>
  </si>
  <si>
    <t>PVAPNHOT_A</t>
  </si>
  <si>
    <t>VAPHISP</t>
  </si>
  <si>
    <t>PVAPHisp</t>
  </si>
  <si>
    <t>VAPNHXX</t>
  </si>
  <si>
    <t>PVAPNHXX</t>
  </si>
  <si>
    <t>VAPWH_C</t>
  </si>
  <si>
    <t>PVAPWH_C</t>
  </si>
  <si>
    <t>VAPBL_C</t>
  </si>
  <si>
    <t>PVAPBL_C</t>
  </si>
  <si>
    <t>VAPNA_C</t>
  </si>
  <si>
    <t>PVAPNA_C</t>
  </si>
  <si>
    <t>VAPAS_C</t>
  </si>
  <si>
    <t>PVAPAS_C</t>
  </si>
  <si>
    <t>VAPPI_C</t>
  </si>
  <si>
    <t>PVAPPI_C</t>
  </si>
  <si>
    <t>VAPOT_C</t>
  </si>
  <si>
    <t>PVAPOT_C</t>
  </si>
  <si>
    <t>VAPNHWH_C</t>
  </si>
  <si>
    <t>PVAPNHWH_C</t>
  </si>
  <si>
    <t>VAPNHBL_C</t>
  </si>
  <si>
    <t>PVAPNHBL_C</t>
  </si>
  <si>
    <t>VAPNHNA_C</t>
  </si>
  <si>
    <t>PVAPNHNA_C</t>
  </si>
  <si>
    <t>VAPNHAS_C</t>
  </si>
  <si>
    <t>PVAPNHAS_C</t>
  </si>
  <si>
    <t>VAPNHPI_C</t>
  </si>
  <si>
    <t>PVAPNHPI_C</t>
  </si>
  <si>
    <t>VAPNHOT_C</t>
  </si>
  <si>
    <t>PVAPNHOT_C</t>
  </si>
  <si>
    <t>VAPBL_W</t>
  </si>
  <si>
    <t>PVAPBL_W</t>
  </si>
  <si>
    <t>VAPNA_W</t>
  </si>
  <si>
    <t>PVAPNA_W</t>
  </si>
  <si>
    <t>VAPAS_W</t>
  </si>
  <si>
    <t>PVAPAS_W</t>
  </si>
  <si>
    <t>VAPPI_W</t>
  </si>
  <si>
    <t>PVAPPI_W</t>
  </si>
  <si>
    <t>VAPOT_W</t>
  </si>
  <si>
    <t>PVAPOT_W</t>
  </si>
  <si>
    <t>VAPNHBL_W</t>
  </si>
  <si>
    <t>PVAPNHBL_W</t>
  </si>
  <si>
    <t>VAPNHNA_W</t>
  </si>
  <si>
    <t>PVAPNHNA_W</t>
  </si>
  <si>
    <t>VAPNHAS_W</t>
  </si>
  <si>
    <t>PVAPNHAS_W</t>
  </si>
  <si>
    <t>VAPNHPI_W</t>
  </si>
  <si>
    <t>PVAPNHPI_W</t>
  </si>
  <si>
    <t>VAPNHOT_W</t>
  </si>
  <si>
    <t>PVAPNHOT_W</t>
  </si>
  <si>
    <t>STATE TOT</t>
  </si>
  <si>
    <t>Total Dev</t>
  </si>
  <si>
    <t>Highest</t>
  </si>
  <si>
    <t>Lowest</t>
  </si>
  <si>
    <t>&gt; 90%</t>
  </si>
  <si>
    <t>80% - 89.9%</t>
  </si>
  <si>
    <t>70% - 79.9%</t>
  </si>
  <si>
    <t>65% - 69.9%</t>
  </si>
  <si>
    <t>60% - 64.9%</t>
  </si>
  <si>
    <t>55% - 59.9%</t>
  </si>
  <si>
    <t>50% - 54.9%</t>
  </si>
  <si>
    <t>45% - 49.9%</t>
  </si>
  <si>
    <t>35% - 39.9%</t>
  </si>
  <si>
    <t>20% - 29.9%</t>
  </si>
  <si>
    <t>10% - 19.9%</t>
  </si>
  <si>
    <t>&lt;10%</t>
  </si>
  <si>
    <t>Number of Members</t>
  </si>
  <si>
    <t>Acceptable Deviation</t>
  </si>
  <si>
    <t>Overall Deviation Window</t>
  </si>
  <si>
    <t>One-sided Deviation Window</t>
  </si>
  <si>
    <t>High Range (Raw Numbers)</t>
  </si>
  <si>
    <t>High Range (Percentages)</t>
  </si>
  <si>
    <t>Low Range (Raw Numbers)</t>
  </si>
  <si>
    <t>Low Range (Percentages)</t>
  </si>
  <si>
    <t>Statewide Population</t>
  </si>
  <si>
    <t>Analysis based on preliminary district definitions in Census Bureau files.</t>
  </si>
  <si>
    <t>District boundaries have not been verified.</t>
  </si>
  <si>
    <t>"</t>
  </si>
  <si>
    <t>Guide</t>
  </si>
  <si>
    <t>Pop =</t>
  </si>
  <si>
    <t>Total Population, also shown as PopTot or TAPersons in tables</t>
  </si>
  <si>
    <t>VAP =</t>
  </si>
  <si>
    <t>Voting Age Population, also VAPTot</t>
  </si>
  <si>
    <t>WH =</t>
  </si>
  <si>
    <t xml:space="preserve">White </t>
  </si>
  <si>
    <t>BL=</t>
  </si>
  <si>
    <t>Black, or African American</t>
  </si>
  <si>
    <t>AS=</t>
  </si>
  <si>
    <t>Asian</t>
  </si>
  <si>
    <t>PI=</t>
  </si>
  <si>
    <t>Pacific Islander</t>
  </si>
  <si>
    <t>NA, or AI=</t>
  </si>
  <si>
    <t>Native American or American Indian</t>
  </si>
  <si>
    <t>OT=</t>
  </si>
  <si>
    <t>Some Other Race</t>
  </si>
  <si>
    <t>Hisp=</t>
  </si>
  <si>
    <t>Hispanic</t>
  </si>
  <si>
    <t>NH=</t>
  </si>
  <si>
    <t>Non-Hispanic</t>
  </si>
  <si>
    <t xml:space="preserve">XX= </t>
  </si>
  <si>
    <t>More than one Race</t>
  </si>
  <si>
    <t>P=</t>
  </si>
  <si>
    <t>Percentage</t>
  </si>
  <si>
    <t>_A=</t>
  </si>
  <si>
    <t>Race Alone</t>
  </si>
  <si>
    <t>_C=</t>
  </si>
  <si>
    <t>Combo</t>
  </si>
  <si>
    <t>_W=</t>
  </si>
  <si>
    <t>OMB interpetation</t>
  </si>
  <si>
    <t>Ideal District Size (Target)</t>
  </si>
  <si>
    <t>Tables</t>
  </si>
  <si>
    <t>Total Population</t>
  </si>
  <si>
    <t>1, 2, &amp; 3</t>
  </si>
  <si>
    <t>Voting Age Population</t>
  </si>
  <si>
    <t>4, 5 &amp; 6</t>
  </si>
  <si>
    <t>1 &amp; 4</t>
  </si>
  <si>
    <t>2 &amp; 5</t>
  </si>
  <si>
    <t>OMB Interpetation</t>
  </si>
  <si>
    <t>3 &amp; 6</t>
  </si>
  <si>
    <t>No Hispanic category</t>
  </si>
  <si>
    <t>Single digit tables</t>
  </si>
  <si>
    <t>Hispanic category</t>
  </si>
  <si>
    <t>"A" tables</t>
  </si>
  <si>
    <t xml:space="preserve"> </t>
  </si>
  <si>
    <t>PPopNonW</t>
  </si>
  <si>
    <t>PopNonW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</si>
  <si>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</si>
  <si>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</si>
  <si>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</si>
  <si>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</si>
  <si>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</si>
  <si>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</si>
  <si>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</si>
  <si>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</si>
  <si>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</si>
  <si>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</si>
  <si>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State House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</si>
  <si>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</si>
  <si>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</si>
  <si>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</si>
  <si>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</si>
  <si>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</si>
  <si>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</si>
  <si>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</si>
  <si>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</si>
  <si>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</si>
  <si>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</si>
  <si>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</si>
  <si>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</si>
  <si>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</si>
  <si>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</si>
  <si>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</si>
  <si>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</si>
  <si>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</si>
  <si>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</si>
  <si>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</si>
  <si>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</si>
  <si>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</si>
  <si>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</si>
  <si>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</si>
  <si>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</si>
  <si>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</si>
  <si>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</si>
  <si>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</si>
  <si>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</si>
  <si>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</si>
  <si>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</si>
  <si>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</si>
  <si>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</si>
  <si>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</si>
  <si>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</si>
  <si>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</si>
  <si>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</si>
  <si>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</si>
  <si>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</si>
  <si>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</si>
  <si>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</si>
  <si>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</si>
  <si>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</si>
  <si>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</si>
  <si>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</si>
  <si>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</si>
  <si>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</si>
  <si>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</si>
  <si>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</si>
  <si>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</si>
  <si>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</si>
  <si>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</si>
  <si>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</si>
  <si>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</si>
  <si>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</si>
  <si>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</si>
  <si>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</si>
  <si>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</si>
  <si>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</si>
  <si>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</si>
  <si>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</si>
  <si>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</si>
  <si>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</si>
  <si>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</si>
  <si>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</si>
  <si>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</si>
  <si>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STATE TOTAL</t>
  </si>
  <si>
    <t>40% - 45.9%</t>
  </si>
  <si>
    <t>30% - 34.9%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</si>
  <si>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</si>
  <si>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</si>
  <si>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</si>
  <si>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</si>
  <si>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</si>
  <si>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</si>
  <si>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</si>
  <si>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</si>
  <si>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</si>
  <si>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</si>
  <si>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</si>
  <si>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</si>
  <si>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</si>
  <si>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</si>
  <si>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</si>
  <si>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</si>
  <si>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</si>
  <si>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</si>
  <si>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</si>
  <si>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</si>
  <si>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</si>
  <si>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</si>
  <si>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</si>
  <si>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</si>
  <si>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</si>
  <si>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</si>
  <si>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</si>
  <si>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</si>
  <si>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</si>
  <si>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</si>
  <si>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</si>
  <si>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</si>
  <si>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</si>
  <si>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</si>
  <si>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</si>
  <si>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Michigan Districts with 2020 Census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</si>
</sst>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%"/>
  </numFmts>
  <fonts count="13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14"/>
      </patternFill>
    </fill>
    <fill>
      <patternFill patternType="solid">
        <fgColor rgb="FF00C05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7">
    <xf numFmtId="0" fontId="0" fillId="0" borderId="0" xfId="0"/>
    <xf numFmtId="0" fontId="2" fillId="3" borderId="0" xfId="0" applyNumberFormat="1" applyFont="1" applyFill="1" applyAlignment="1" applyProtection="1">
      <protection locked="0"/>
    </xf>
    <xf numFmtId="0" fontId="4" fillId="4" borderId="0" xfId="0" applyNumberFormat="1" applyFont="1" applyFill="1" applyAlignment="1" applyProtection="1"/>
    <xf numFmtId="0" fontId="4" fillId="4" borderId="0" xfId="0" applyNumberFormat="1" applyFont="1" applyFill="1" applyBorder="1" applyAlignment="1" applyProtection="1"/>
    <xf numFmtId="0" fontId="3" fillId="3" borderId="0" xfId="0" applyNumberFormat="1" applyFont="1" applyFill="1" applyAlignment="1" applyProtection="1">
      <protection locked="0"/>
    </xf>
    <xf numFmtId="0" fontId="3" fillId="0" borderId="0" xfId="0" applyFont="1"/>
    <xf numFmtId="0" fontId="3" fillId="5" borderId="0" xfId="0" applyNumberFormat="1" applyFont="1" applyFill="1" applyBorder="1" applyAlignment="1" applyProtection="1"/>
    <xf numFmtId="0" fontId="2" fillId="4" borderId="0" xfId="0" applyNumberFormat="1" applyFont="1" applyFill="1" applyAlignment="1" applyProtection="1"/>
    <xf numFmtId="0" fontId="2" fillId="5" borderId="0" xfId="0" applyNumberFormat="1" applyFont="1" applyFill="1" applyAlignment="1" applyProtection="1"/>
    <xf numFmtId="0" fontId="1" fillId="5" borderId="0" xfId="0" applyFont="1" applyFill="1"/>
    <xf numFmtId="0" fontId="1" fillId="4" borderId="0" xfId="0" applyFont="1" applyFill="1"/>
    <xf numFmtId="38" fontId="3" fillId="0" borderId="0" xfId="0" applyNumberFormat="1" applyFont="1" applyFill="1" applyAlignment="1" applyProtection="1"/>
    <xf numFmtId="10" fontId="3" fillId="0" borderId="0" xfId="0" applyNumberFormat="1" applyFont="1" applyFill="1" applyAlignment="1" applyProtection="1"/>
    <xf numFmtId="0" fontId="4" fillId="6" borderId="0" xfId="0" applyNumberFormat="1" applyFont="1" applyFill="1" applyAlignment="1" applyProtection="1"/>
    <xf numFmtId="0" fontId="2" fillId="6" borderId="0" xfId="0" applyNumberFormat="1" applyFont="1" applyFill="1" applyAlignment="1" applyProtection="1"/>
    <xf numFmtId="3" fontId="3" fillId="0" borderId="0" xfId="0" applyNumberFormat="1" applyFont="1" applyFill="1" applyAlignment="1" applyProtection="1"/>
    <xf numFmtId="0" fontId="1" fillId="6" borderId="0" xfId="0" applyFont="1" applyFill="1"/>
    <xf numFmtId="3" fontId="4" fillId="5" borderId="0" xfId="0" applyNumberFormat="1" applyFont="1" applyFill="1" applyAlignment="1" applyProtection="1"/>
    <xf numFmtId="3" fontId="2" fillId="5" borderId="0" xfId="0" applyNumberFormat="1" applyFont="1" applyFill="1" applyAlignment="1" applyProtection="1"/>
    <xf numFmtId="10" fontId="4" fillId="6" borderId="0" xfId="0" applyNumberFormat="1" applyFont="1" applyFill="1" applyAlignment="1" applyProtection="1"/>
    <xf numFmtId="3" fontId="1" fillId="5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10" fontId="0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protection locked="0"/>
    </xf>
    <xf numFmtId="164" fontId="3" fillId="0" borderId="0" xfId="0" applyNumberFormat="1" applyFont="1" applyFill="1" applyAlignment="1" applyProtection="1"/>
    <xf numFmtId="3" fontId="3" fillId="0" borderId="0" xfId="0" applyNumberFormat="1" applyFont="1" applyFill="1" applyAlignment="1" applyProtection="1">
      <protection locked="0"/>
    </xf>
    <xf numFmtId="0" fontId="4" fillId="5" borderId="0" xfId="0" applyNumberFormat="1" applyFont="1" applyFill="1" applyAlignment="1" applyProtection="1">
      <alignment horizontal="center"/>
      <protection locked="0"/>
    </xf>
    <xf numFmtId="0" fontId="4" fillId="4" borderId="0" xfId="0" applyNumberFormat="1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protection locked="0"/>
    </xf>
    <xf numFmtId="38" fontId="4" fillId="6" borderId="0" xfId="0" applyNumberFormat="1" applyFont="1" applyFill="1" applyAlignment="1" applyProtection="1">
      <alignment horizontal="center"/>
    </xf>
    <xf numFmtId="3" fontId="4" fillId="5" borderId="0" xfId="0" applyNumberFormat="1" applyFont="1" applyFill="1" applyAlignment="1" applyProtection="1">
      <alignment horizontal="center"/>
    </xf>
    <xf numFmtId="0" fontId="3" fillId="0" borderId="1" xfId="0" applyFont="1" applyBorder="1"/>
    <xf numFmtId="3" fontId="3" fillId="0" borderId="1" xfId="0" applyNumberFormat="1" applyFont="1" applyFill="1" applyBorder="1" applyAlignment="1" applyProtection="1"/>
    <xf numFmtId="10" fontId="3" fillId="0" borderId="1" xfId="0" applyNumberFormat="1" applyFont="1" applyFill="1" applyBorder="1" applyAlignment="1" applyProtection="1"/>
    <xf numFmtId="3" fontId="2" fillId="4" borderId="0" xfId="0" applyNumberFormat="1" applyFont="1" applyFill="1" applyAlignment="1" applyProtection="1"/>
    <xf numFmtId="3" fontId="3" fillId="0" borderId="0" xfId="0" applyNumberFormat="1" applyFont="1"/>
    <xf numFmtId="3" fontId="1" fillId="5" borderId="0" xfId="0" applyNumberFormat="1" applyFont="1" applyFill="1"/>
    <xf numFmtId="3" fontId="0" fillId="0" borderId="0" xfId="0" applyNumberFormat="1"/>
    <xf numFmtId="0" fontId="7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3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applyFont="1" applyBorder="1"/>
    <xf numFmtId="0" fontId="0" fillId="0" borderId="0" xfId="0" applyBorder="1"/>
    <xf numFmtId="10" fontId="3" fillId="0" borderId="0" xfId="0" applyNumberFormat="1" applyFont="1" applyFill="1" applyBorder="1" applyAlignment="1" applyProtection="1"/>
    <xf numFmtId="10" fontId="0" fillId="0" borderId="0" xfId="0" applyNumberFormat="1"/>
    <xf numFmtId="0" fontId="8" fillId="0" borderId="0" xfId="0" applyFont="1"/>
    <xf numFmtId="3" fontId="10" fillId="0" borderId="0" xfId="0" applyNumberFormat="1" applyFont="1" applyFill="1" applyAlignment="1" applyProtection="1"/>
    <xf numFmtId="3" fontId="10" fillId="0" borderId="1" xfId="0" applyNumberFormat="1" applyFont="1" applyFill="1" applyBorder="1" applyAlignment="1" applyProtection="1"/>
    <xf numFmtId="3" fontId="9" fillId="0" borderId="0" xfId="0" applyNumberFormat="1" applyFont="1"/>
    <xf numFmtId="10" fontId="3" fillId="0" borderId="0" xfId="0" applyNumberFormat="1" applyFont="1"/>
    <xf numFmtId="0" fontId="8" fillId="7" borderId="0" xfId="0" applyFont="1" applyFill="1"/>
    <xf numFmtId="3" fontId="8" fillId="7" borderId="0" xfId="0" applyNumberFormat="1" applyFont="1" applyFill="1"/>
    <xf numFmtId="10" fontId="3" fillId="0" borderId="0" xfId="0" applyNumberFormat="1" applyFont="1" applyBorder="1"/>
    <xf numFmtId="0" fontId="3" fillId="2" borderId="0" xfId="0" applyFont="1" applyFill="1" applyProtection="1">
      <protection locked="0"/>
    </xf>
    <xf numFmtId="3" fontId="3" fillId="0" borderId="0" xfId="0" applyNumberFormat="1" applyFont="1" applyProtection="1">
      <protection locked="0"/>
    </xf>
    <xf numFmtId="38" fontId="3" fillId="0" borderId="0" xfId="0" applyNumberFormat="1" applyFont="1"/>
    <xf numFmtId="0" fontId="7" fillId="0" borderId="0" xfId="0" applyFont="1" applyAlignment="1"/>
    <xf numFmtId="165" fontId="3" fillId="0" borderId="0" xfId="0" applyNumberFormat="1" applyFont="1"/>
    <xf numFmtId="0" fontId="12" fillId="0" borderId="0" xfId="0" applyFont="1"/>
    <xf numFmtId="3" fontId="12" fillId="0" borderId="0" xfId="0" applyNumberFormat="1" applyFont="1"/>
    <xf numFmtId="10" fontId="12" fillId="0" borderId="0" xfId="0" applyNumberFormat="1" applyFont="1"/>
    <xf numFmtId="10" fontId="3" fillId="0" borderId="0" xfId="1" applyNumberFormat="1" applyFont="1"/>
    <xf numFmtId="0" fontId="3" fillId="3" borderId="0" xfId="0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0"/>
  <sheetViews>
    <sheetView zoomScaleNormal="100" workbookViewId="0">
      <selection activeCell="D25" sqref="D25"/>
    </sheetView>
  </sheetViews>
  <sheetFormatPr defaultRowHeight="12.75" x14ac:dyDescent="0.2"/>
  <cols>
    <col min="2" max="2" width="26.42578125" customWidth="1"/>
    <col min="4" max="4" width="13.5703125" bestFit="1" customWidth="1"/>
    <col min="7" max="7" width="11.28515625" style="44" customWidth="1"/>
    <col min="8" max="8" width="35.7109375" style="40" customWidth="1"/>
  </cols>
  <sheetData>
    <row r="2" spans="2:8" x14ac:dyDescent="0.2">
      <c r="B2" t="s">
        <v>184</v>
      </c>
    </row>
    <row r="3" spans="2:8" ht="18" x14ac:dyDescent="0.25">
      <c r="B3" s="76" t="s">
        <v>347</v>
      </c>
      <c r="C3" s="76"/>
      <c r="D3" s="76"/>
      <c r="E3" s="76"/>
      <c r="F3" s="76"/>
      <c r="G3" s="76"/>
    </row>
    <row r="5" spans="2:8" ht="15.75" x14ac:dyDescent="0.25">
      <c r="C5" s="66"/>
      <c r="D5" s="66" t="s">
        <v>243</v>
      </c>
      <c r="E5" s="74"/>
      <c r="F5" s="74"/>
      <c r="G5" s="74"/>
      <c r="H5" s="74"/>
    </row>
    <row r="6" spans="2:8" ht="15.75" x14ac:dyDescent="0.25">
      <c r="C6" s="38"/>
      <c r="D6" s="38">
        <v>2020</v>
      </c>
      <c r="E6" s="38"/>
      <c r="F6" s="38"/>
      <c r="G6" s="45"/>
      <c r="H6" s="41"/>
    </row>
    <row r="7" spans="2:8" x14ac:dyDescent="0.2">
      <c r="B7" t="s">
        <v>173</v>
      </c>
      <c r="D7">
        <v>110</v>
      </c>
    </row>
    <row r="8" spans="2:8" x14ac:dyDescent="0.2">
      <c r="B8" t="s">
        <v>216</v>
      </c>
      <c r="C8" s="37"/>
      <c r="D8" s="37">
        <f>D18/D7</f>
        <v>91612.1</v>
      </c>
      <c r="E8" s="37"/>
      <c r="F8" s="37"/>
      <c r="G8" s="46"/>
      <c r="H8" s="42"/>
    </row>
    <row r="9" spans="2:8" x14ac:dyDescent="0.2">
      <c r="B9" t="s">
        <v>174</v>
      </c>
      <c r="C9" s="39"/>
      <c r="D9" s="39">
        <v>0.1</v>
      </c>
      <c r="E9" s="39"/>
      <c r="F9" s="39"/>
      <c r="G9" s="47"/>
      <c r="H9" s="43"/>
    </row>
    <row r="10" spans="2:8" x14ac:dyDescent="0.2">
      <c r="B10" t="s">
        <v>175</v>
      </c>
      <c r="C10" s="37"/>
      <c r="D10" s="37">
        <f>D9*D8</f>
        <v>9161.2100000000009</v>
      </c>
      <c r="E10" s="37"/>
      <c r="F10" s="37"/>
      <c r="G10" s="46"/>
      <c r="H10" s="42"/>
    </row>
    <row r="11" spans="2:8" x14ac:dyDescent="0.2">
      <c r="B11" t="s">
        <v>176</v>
      </c>
      <c r="C11" s="37"/>
      <c r="D11" s="37">
        <f>D10*0.5</f>
        <v>4580.6050000000005</v>
      </c>
      <c r="E11" s="37"/>
      <c r="F11" s="37"/>
      <c r="G11" s="46"/>
      <c r="H11" s="42"/>
    </row>
    <row r="12" spans="2:8" x14ac:dyDescent="0.2">
      <c r="B12" t="s">
        <v>177</v>
      </c>
      <c r="C12" s="37"/>
      <c r="D12" s="37">
        <f>D8+D11</f>
        <v>96192.705000000002</v>
      </c>
      <c r="E12" s="37"/>
      <c r="F12" s="37"/>
      <c r="G12" s="46"/>
      <c r="H12" s="42"/>
    </row>
    <row r="13" spans="2:8" x14ac:dyDescent="0.2">
      <c r="B13" t="s">
        <v>178</v>
      </c>
      <c r="C13" s="39"/>
      <c r="D13" s="39">
        <v>0.05</v>
      </c>
      <c r="E13" s="39"/>
      <c r="F13" s="39"/>
      <c r="G13" s="47"/>
      <c r="H13" s="43"/>
    </row>
    <row r="14" spans="2:8" x14ac:dyDescent="0.2">
      <c r="B14" t="s">
        <v>179</v>
      </c>
      <c r="C14" s="37"/>
      <c r="D14" s="37">
        <f>D8-D11</f>
        <v>87031.49500000001</v>
      </c>
      <c r="E14" s="37"/>
      <c r="F14" s="37"/>
      <c r="G14" s="46"/>
      <c r="H14" s="42"/>
    </row>
    <row r="15" spans="2:8" x14ac:dyDescent="0.2">
      <c r="B15" t="s">
        <v>180</v>
      </c>
      <c r="C15" s="39"/>
      <c r="D15" s="39">
        <v>-0.05</v>
      </c>
      <c r="E15" s="39"/>
      <c r="F15" s="39"/>
      <c r="G15" s="47"/>
      <c r="H15" s="43"/>
    </row>
    <row r="17" spans="2:8" x14ac:dyDescent="0.2">
      <c r="G17" s="48" t="s">
        <v>185</v>
      </c>
    </row>
    <row r="18" spans="2:8" ht="25.5" x14ac:dyDescent="0.2">
      <c r="B18" t="s">
        <v>181</v>
      </c>
      <c r="C18" s="37"/>
      <c r="D18" s="37">
        <v>10077331</v>
      </c>
      <c r="E18" s="37"/>
      <c r="F18" s="37"/>
      <c r="G18" s="46" t="s">
        <v>186</v>
      </c>
      <c r="H18" s="42" t="s">
        <v>187</v>
      </c>
    </row>
    <row r="19" spans="2:8" x14ac:dyDescent="0.2">
      <c r="G19" s="44" t="s">
        <v>188</v>
      </c>
      <c r="H19" s="40" t="s">
        <v>189</v>
      </c>
    </row>
    <row r="20" spans="2:8" x14ac:dyDescent="0.2">
      <c r="G20" s="44" t="s">
        <v>190</v>
      </c>
      <c r="H20" s="40" t="s">
        <v>191</v>
      </c>
    </row>
    <row r="21" spans="2:8" x14ac:dyDescent="0.2">
      <c r="B21" t="s">
        <v>182</v>
      </c>
      <c r="G21" s="44" t="s">
        <v>192</v>
      </c>
      <c r="H21" s="40" t="s">
        <v>193</v>
      </c>
    </row>
    <row r="22" spans="2:8" x14ac:dyDescent="0.2">
      <c r="B22" t="s">
        <v>183</v>
      </c>
      <c r="G22" s="44" t="s">
        <v>194</v>
      </c>
      <c r="H22" s="40" t="s">
        <v>195</v>
      </c>
    </row>
    <row r="23" spans="2:8" x14ac:dyDescent="0.2">
      <c r="G23" s="44" t="s">
        <v>198</v>
      </c>
      <c r="H23" s="40" t="s">
        <v>199</v>
      </c>
    </row>
    <row r="24" spans="2:8" ht="15.75" x14ac:dyDescent="0.25">
      <c r="C24" s="74"/>
      <c r="D24" s="74"/>
      <c r="G24" s="44" t="s">
        <v>196</v>
      </c>
      <c r="H24" s="40" t="s">
        <v>197</v>
      </c>
    </row>
    <row r="25" spans="2:8" ht="15.75" x14ac:dyDescent="0.25">
      <c r="B25" s="74"/>
      <c r="C25" s="74"/>
      <c r="E25" s="49" t="s">
        <v>217</v>
      </c>
      <c r="G25" s="44" t="s">
        <v>200</v>
      </c>
      <c r="H25" s="40" t="s">
        <v>201</v>
      </c>
    </row>
    <row r="26" spans="2:8" x14ac:dyDescent="0.2">
      <c r="B26" s="49"/>
      <c r="C26" s="75" t="s">
        <v>218</v>
      </c>
      <c r="D26" s="75"/>
      <c r="E26" t="s">
        <v>219</v>
      </c>
      <c r="G26" s="44" t="s">
        <v>202</v>
      </c>
      <c r="H26" s="40" t="s">
        <v>203</v>
      </c>
    </row>
    <row r="27" spans="2:8" x14ac:dyDescent="0.2">
      <c r="C27" t="s">
        <v>220</v>
      </c>
      <c r="E27" t="s">
        <v>221</v>
      </c>
      <c r="G27" s="44" t="s">
        <v>204</v>
      </c>
      <c r="H27" s="40" t="s">
        <v>205</v>
      </c>
    </row>
    <row r="28" spans="2:8" x14ac:dyDescent="0.2">
      <c r="G28" s="44" t="s">
        <v>206</v>
      </c>
      <c r="H28" s="40" t="s">
        <v>207</v>
      </c>
    </row>
    <row r="29" spans="2:8" x14ac:dyDescent="0.2">
      <c r="C29" t="s">
        <v>211</v>
      </c>
      <c r="E29" t="s">
        <v>222</v>
      </c>
      <c r="G29" s="44" t="s">
        <v>208</v>
      </c>
      <c r="H29" s="40" t="s">
        <v>209</v>
      </c>
    </row>
    <row r="30" spans="2:8" x14ac:dyDescent="0.2">
      <c r="C30" t="s">
        <v>213</v>
      </c>
      <c r="E30" t="s">
        <v>223</v>
      </c>
      <c r="G30" s="44" t="s">
        <v>210</v>
      </c>
      <c r="H30" s="40" t="s">
        <v>211</v>
      </c>
    </row>
    <row r="31" spans="2:8" x14ac:dyDescent="0.2">
      <c r="C31" t="s">
        <v>224</v>
      </c>
      <c r="E31" t="s">
        <v>225</v>
      </c>
      <c r="G31" s="44" t="s">
        <v>212</v>
      </c>
      <c r="H31" s="40" t="s">
        <v>213</v>
      </c>
    </row>
    <row r="32" spans="2:8" x14ac:dyDescent="0.2">
      <c r="G32" s="44" t="s">
        <v>214</v>
      </c>
      <c r="H32" s="40" t="s">
        <v>215</v>
      </c>
    </row>
    <row r="33" spans="3:5" x14ac:dyDescent="0.2">
      <c r="C33" t="s">
        <v>226</v>
      </c>
      <c r="E33" t="s">
        <v>227</v>
      </c>
    </row>
    <row r="34" spans="3:5" x14ac:dyDescent="0.2">
      <c r="C34" t="s">
        <v>228</v>
      </c>
      <c r="E34" t="s">
        <v>229</v>
      </c>
    </row>
    <row r="40" spans="3:5" x14ac:dyDescent="0.2">
      <c r="D40" t="s">
        <v>230</v>
      </c>
    </row>
  </sheetData>
  <mergeCells count="6">
    <mergeCell ref="B25:C25"/>
    <mergeCell ref="C26:D26"/>
    <mergeCell ref="C24:D24"/>
    <mergeCell ref="B3:G3"/>
    <mergeCell ref="E5:F5"/>
    <mergeCell ref="G5:H5"/>
  </mergeCells>
  <phoneticPr fontId="5" type="noConversion"/>
  <printOptions gridLines="1"/>
  <pageMargins left="0.75" right="0.75" top="0.82" bottom="1" header="0.34" footer="0.5"/>
  <pageSetup orientation="landscape" r:id="rId1"/>
  <headerFooter alignWithMargins="0">
    <oddHeader>&amp;C&amp;F
&amp;A</oddHeader>
    <oddFooter>&amp;L&amp;"Arial,Bold"Election Data Services, Inc. Confidential&amp;C&amp;D&amp;RPage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71"/>
  <sheetViews>
    <sheetView view="pageBreakPreview" zoomScaleNormal="100" zoomScaleSheetLayoutView="100" workbookViewId="0">
      <pane xSplit="2" ySplit="1" topLeftCell="C98" activePane="bottomRight" state="frozen"/>
      <selection activeCell="B2" sqref="B2"/>
      <selection pane="topRight" activeCell="B2" sqref="B2"/>
      <selection pane="bottomLeft" activeCell="B2" sqref="B2"/>
      <selection pane="bottomRight" activeCell="P146" sqref="P146"/>
    </sheetView>
  </sheetViews>
  <sheetFormatPr defaultColWidth="9.140625" defaultRowHeight="12.75" x14ac:dyDescent="0.2"/>
  <cols>
    <col min="1" max="1" width="12" style="4" bestFit="1" customWidth="1"/>
    <col min="2" max="2" width="5" customWidth="1"/>
    <col min="3" max="3" width="9.140625" style="21" customWidth="1"/>
    <col min="4" max="4" width="10" style="5" customWidth="1"/>
    <col min="5" max="5" width="12.85546875" customWidth="1"/>
    <col min="6" max="6" width="14.140625" customWidth="1"/>
    <col min="7" max="7" width="12.140625" customWidth="1"/>
    <col min="8" max="8" width="13.42578125" customWidth="1"/>
    <col min="9" max="9" width="12.28515625" customWidth="1"/>
    <col min="10" max="10" width="13.5703125" customWidth="1"/>
    <col min="11" max="11" width="12.28515625" customWidth="1"/>
    <col min="12" max="12" width="13.5703125" customWidth="1"/>
    <col min="13" max="13" width="11.5703125" customWidth="1"/>
    <col min="14" max="14" width="12.85546875" customWidth="1"/>
    <col min="15" max="15" width="12.28515625" customWidth="1"/>
    <col min="16" max="16" width="13.5703125" customWidth="1"/>
    <col min="17" max="17" width="9.28515625" customWidth="1"/>
    <col min="18" max="18" width="10" customWidth="1"/>
    <col min="19" max="19" width="10" style="21" customWidth="1"/>
    <col min="20" max="20" width="11.28515625" customWidth="1"/>
    <col min="21" max="21" width="9.85546875" style="37" customWidth="1"/>
    <col min="22" max="22" width="10.85546875" customWidth="1"/>
  </cols>
  <sheetData>
    <row r="1" spans="1:22" x14ac:dyDescent="0.2">
      <c r="A1" s="1" t="s">
        <v>0</v>
      </c>
      <c r="C1" s="20" t="s">
        <v>82</v>
      </c>
      <c r="D1" s="13" t="s">
        <v>6</v>
      </c>
      <c r="E1" s="10" t="s">
        <v>97</v>
      </c>
      <c r="F1" s="16" t="s">
        <v>98</v>
      </c>
      <c r="G1" s="9" t="s">
        <v>99</v>
      </c>
      <c r="H1" s="16" t="s">
        <v>100</v>
      </c>
      <c r="I1" s="10" t="s">
        <v>101</v>
      </c>
      <c r="J1" s="16" t="s">
        <v>102</v>
      </c>
      <c r="K1" s="9" t="s">
        <v>103</v>
      </c>
      <c r="L1" s="16" t="s">
        <v>104</v>
      </c>
      <c r="M1" s="10" t="s">
        <v>105</v>
      </c>
      <c r="N1" s="16" t="s">
        <v>106</v>
      </c>
      <c r="O1" s="9" t="s">
        <v>107</v>
      </c>
      <c r="P1" s="16" t="s">
        <v>108</v>
      </c>
      <c r="Q1" s="9" t="s">
        <v>109</v>
      </c>
      <c r="R1" s="16" t="s">
        <v>110</v>
      </c>
      <c r="S1" s="20" t="s">
        <v>111</v>
      </c>
      <c r="T1" s="16" t="s">
        <v>112</v>
      </c>
      <c r="U1" s="61" t="s">
        <v>232</v>
      </c>
      <c r="V1" s="60" t="s">
        <v>231</v>
      </c>
    </row>
    <row r="2" spans="1:22" x14ac:dyDescent="0.2">
      <c r="A2" s="63" t="s">
        <v>233</v>
      </c>
      <c r="C2" s="35">
        <v>59788</v>
      </c>
      <c r="D2" s="59">
        <v>1</v>
      </c>
      <c r="E2" s="35">
        <v>18785</v>
      </c>
      <c r="F2" s="59">
        <v>0.31419348364220245</v>
      </c>
      <c r="G2" s="35">
        <v>37764</v>
      </c>
      <c r="H2" s="59">
        <v>0.63163176557168665</v>
      </c>
      <c r="I2" s="35">
        <v>94</v>
      </c>
      <c r="J2" s="59">
        <v>1.5722218505385696E-3</v>
      </c>
      <c r="K2" s="35">
        <v>651</v>
      </c>
      <c r="L2" s="59">
        <v>1.0888472603197967E-2</v>
      </c>
      <c r="M2" s="35">
        <v>9</v>
      </c>
      <c r="N2" s="59">
        <v>1.5053187930688433E-4</v>
      </c>
      <c r="O2" s="35">
        <v>209</v>
      </c>
      <c r="P2" s="59">
        <v>3.4956847527932025E-3</v>
      </c>
      <c r="Q2" s="35">
        <v>909</v>
      </c>
      <c r="R2" s="59">
        <v>1.5203719809995317E-2</v>
      </c>
      <c r="S2" s="35">
        <v>1367</v>
      </c>
      <c r="T2" s="54">
        <v>2.2864119890278985E-2</v>
      </c>
      <c r="U2" s="37">
        <v>41003</v>
      </c>
      <c r="V2" s="59">
        <v>0.68580651635779755</v>
      </c>
    </row>
    <row r="3" spans="1:22" x14ac:dyDescent="0.2">
      <c r="A3" s="63" t="s">
        <v>234</v>
      </c>
      <c r="C3" s="35">
        <v>57031</v>
      </c>
      <c r="D3" s="59">
        <v>1</v>
      </c>
      <c r="E3" s="35">
        <v>21631</v>
      </c>
      <c r="F3" s="59">
        <v>0.37928495029019305</v>
      </c>
      <c r="G3" s="35">
        <v>31951</v>
      </c>
      <c r="H3" s="59">
        <v>0.56023916817169606</v>
      </c>
      <c r="I3" s="35">
        <v>133</v>
      </c>
      <c r="J3" s="59">
        <v>2.3320650172713084E-3</v>
      </c>
      <c r="K3" s="35">
        <v>602</v>
      </c>
      <c r="L3" s="59">
        <v>1.0555662709754344E-2</v>
      </c>
      <c r="M3" s="35">
        <v>7</v>
      </c>
      <c r="N3" s="59">
        <v>1.2274026406691098E-4</v>
      </c>
      <c r="O3" s="35">
        <v>183</v>
      </c>
      <c r="P3" s="59">
        <v>3.2087811891778157E-3</v>
      </c>
      <c r="Q3" s="35">
        <v>1043</v>
      </c>
      <c r="R3" s="59">
        <v>1.8288299345969736E-2</v>
      </c>
      <c r="S3" s="35">
        <v>1481</v>
      </c>
      <c r="T3" s="54">
        <v>2.5968333011870737E-2</v>
      </c>
      <c r="U3" s="37">
        <v>35400</v>
      </c>
      <c r="V3" s="59">
        <v>0.62071504970980695</v>
      </c>
    </row>
    <row r="4" spans="1:22" x14ac:dyDescent="0.2">
      <c r="A4" s="63" t="s">
        <v>235</v>
      </c>
      <c r="C4" s="35">
        <v>54130</v>
      </c>
      <c r="D4" s="59">
        <v>1.0000000000000002</v>
      </c>
      <c r="E4" s="35">
        <v>3345</v>
      </c>
      <c r="F4" s="59">
        <v>6.1795677073711433E-2</v>
      </c>
      <c r="G4" s="35">
        <v>47943</v>
      </c>
      <c r="H4" s="59">
        <v>0.88570108996859409</v>
      </c>
      <c r="I4" s="35">
        <v>105</v>
      </c>
      <c r="J4" s="59">
        <v>1.9397746166635876E-3</v>
      </c>
      <c r="K4" s="35">
        <v>279</v>
      </c>
      <c r="L4" s="59">
        <v>5.1542582671346756E-3</v>
      </c>
      <c r="M4" s="35">
        <v>21</v>
      </c>
      <c r="N4" s="59">
        <v>3.8795492333271755E-4</v>
      </c>
      <c r="O4" s="35">
        <v>229</v>
      </c>
      <c r="P4" s="59">
        <v>4.2305560687234435E-3</v>
      </c>
      <c r="Q4" s="35">
        <v>756</v>
      </c>
      <c r="R4" s="59">
        <v>1.3966377239977831E-2</v>
      </c>
      <c r="S4" s="35">
        <v>1452</v>
      </c>
      <c r="T4" s="54">
        <v>2.6824311841862184E-2</v>
      </c>
      <c r="U4" s="37">
        <v>50785</v>
      </c>
      <c r="V4" s="59">
        <v>0.93820432292628853</v>
      </c>
    </row>
    <row r="5" spans="1:22" s="52" customFormat="1" x14ac:dyDescent="0.2">
      <c r="A5" s="63" t="s">
        <v>236</v>
      </c>
      <c r="B5"/>
      <c r="C5" s="35">
        <v>68749</v>
      </c>
      <c r="D5" s="59">
        <v>0.99999999999999978</v>
      </c>
      <c r="E5" s="35">
        <v>22085</v>
      </c>
      <c r="F5" s="59">
        <v>0.32124103623325428</v>
      </c>
      <c r="G5" s="35">
        <v>31323</v>
      </c>
      <c r="H5" s="59">
        <v>0.45561389983854311</v>
      </c>
      <c r="I5" s="35">
        <v>129</v>
      </c>
      <c r="J5" s="59">
        <v>1.8763909293226084E-3</v>
      </c>
      <c r="K5" s="35">
        <v>11035</v>
      </c>
      <c r="L5" s="59">
        <v>0.16051142562073631</v>
      </c>
      <c r="M5" s="35">
        <v>17</v>
      </c>
      <c r="N5" s="59">
        <v>2.4727632401925847E-4</v>
      </c>
      <c r="O5" s="35">
        <v>404</v>
      </c>
      <c r="P5" s="59">
        <v>5.8764491119870834E-3</v>
      </c>
      <c r="Q5" s="35">
        <v>1144</v>
      </c>
      <c r="R5" s="59">
        <v>1.6640242039884217E-2</v>
      </c>
      <c r="S5" s="35">
        <v>2612</v>
      </c>
      <c r="T5" s="54">
        <v>3.7993279902253124E-2</v>
      </c>
      <c r="U5" s="37">
        <v>46664</v>
      </c>
      <c r="V5" s="59">
        <v>0.67875896376674572</v>
      </c>
    </row>
    <row r="6" spans="1:22" x14ac:dyDescent="0.2">
      <c r="A6" s="63" t="s">
        <v>237</v>
      </c>
      <c r="C6" s="35">
        <v>49290</v>
      </c>
      <c r="D6" s="59">
        <v>1</v>
      </c>
      <c r="E6" s="35">
        <v>5978</v>
      </c>
      <c r="F6" s="59">
        <v>0.12128220734428891</v>
      </c>
      <c r="G6" s="35">
        <v>25768</v>
      </c>
      <c r="H6" s="59">
        <v>0.52278352607019685</v>
      </c>
      <c r="I6" s="35">
        <v>132</v>
      </c>
      <c r="J6" s="59">
        <v>2.6780279975654291E-3</v>
      </c>
      <c r="K6" s="35">
        <v>144</v>
      </c>
      <c r="L6" s="59">
        <v>2.9214850882531953E-3</v>
      </c>
      <c r="M6" s="35">
        <v>5</v>
      </c>
      <c r="N6" s="59">
        <v>1.0144045445323595E-4</v>
      </c>
      <c r="O6" s="35">
        <v>203</v>
      </c>
      <c r="P6" s="59">
        <v>4.1184824508013794E-3</v>
      </c>
      <c r="Q6" s="35">
        <v>15777</v>
      </c>
      <c r="R6" s="59">
        <v>0.32008520998174073</v>
      </c>
      <c r="S6" s="35">
        <v>1283</v>
      </c>
      <c r="T6" s="54">
        <v>2.6029620612700345E-2</v>
      </c>
      <c r="U6" s="37">
        <v>43312</v>
      </c>
      <c r="V6" s="59">
        <v>0.87871779265571115</v>
      </c>
    </row>
    <row r="7" spans="1:22" x14ac:dyDescent="0.2">
      <c r="A7" s="63" t="s">
        <v>238</v>
      </c>
      <c r="C7" s="35">
        <v>67505</v>
      </c>
      <c r="D7" s="59">
        <v>1</v>
      </c>
      <c r="E7" s="35">
        <v>17107</v>
      </c>
      <c r="F7" s="59">
        <v>0.25341826531368045</v>
      </c>
      <c r="G7" s="35">
        <v>34382</v>
      </c>
      <c r="H7" s="59">
        <v>0.5093252351677654</v>
      </c>
      <c r="I7" s="35">
        <v>181</v>
      </c>
      <c r="J7" s="59">
        <v>2.6812828679357087E-3</v>
      </c>
      <c r="K7" s="35">
        <v>1154</v>
      </c>
      <c r="L7" s="59">
        <v>1.7095029997777941E-2</v>
      </c>
      <c r="M7" s="35">
        <v>16</v>
      </c>
      <c r="N7" s="59">
        <v>2.3701948003851565E-4</v>
      </c>
      <c r="O7" s="35">
        <v>298</v>
      </c>
      <c r="P7" s="59">
        <v>4.4144878157173547E-3</v>
      </c>
      <c r="Q7" s="35">
        <v>12289</v>
      </c>
      <c r="R7" s="59">
        <v>0.18204577438708244</v>
      </c>
      <c r="S7" s="35">
        <v>2078</v>
      </c>
      <c r="T7" s="54">
        <v>3.0782904970002221E-2</v>
      </c>
      <c r="U7" s="37">
        <v>50398</v>
      </c>
      <c r="V7" s="59">
        <v>0.7465817346863195</v>
      </c>
    </row>
    <row r="8" spans="1:22" x14ac:dyDescent="0.2">
      <c r="A8" s="63" t="s">
        <v>239</v>
      </c>
      <c r="C8" s="35">
        <v>60347</v>
      </c>
      <c r="D8" s="59">
        <v>1</v>
      </c>
      <c r="E8" s="35">
        <v>2042</v>
      </c>
      <c r="F8" s="59">
        <v>3.383763898785358E-2</v>
      </c>
      <c r="G8" s="35">
        <v>55499</v>
      </c>
      <c r="H8" s="59">
        <v>0.91966460635988534</v>
      </c>
      <c r="I8" s="35">
        <v>136</v>
      </c>
      <c r="J8" s="59">
        <v>2.2536331549207088E-3</v>
      </c>
      <c r="K8" s="35">
        <v>155</v>
      </c>
      <c r="L8" s="59">
        <v>2.5684789633287487E-3</v>
      </c>
      <c r="M8" s="35">
        <v>6</v>
      </c>
      <c r="N8" s="59">
        <v>9.9424992128854795E-5</v>
      </c>
      <c r="O8" s="35">
        <v>286</v>
      </c>
      <c r="P8" s="59">
        <v>4.739257958142078E-3</v>
      </c>
      <c r="Q8" s="35">
        <v>728</v>
      </c>
      <c r="R8" s="59">
        <v>1.2063565711634382E-2</v>
      </c>
      <c r="S8" s="35">
        <v>1495</v>
      </c>
      <c r="T8" s="54">
        <v>2.4773393872106319E-2</v>
      </c>
      <c r="U8" s="37">
        <v>58305</v>
      </c>
      <c r="V8" s="59">
        <v>0.96616236101214636</v>
      </c>
    </row>
    <row r="9" spans="1:22" x14ac:dyDescent="0.2">
      <c r="A9" s="63" t="s">
        <v>240</v>
      </c>
      <c r="C9" s="35">
        <v>62448</v>
      </c>
      <c r="D9" s="59">
        <v>1</v>
      </c>
      <c r="E9" s="35">
        <v>3207</v>
      </c>
      <c r="F9" s="59">
        <v>5.1354727132974634E-2</v>
      </c>
      <c r="G9" s="35">
        <v>56265</v>
      </c>
      <c r="H9" s="59">
        <v>0.90098962336664101</v>
      </c>
      <c r="I9" s="35">
        <v>167</v>
      </c>
      <c r="J9" s="59">
        <v>2.6742249551626953E-3</v>
      </c>
      <c r="K9" s="35">
        <v>131</v>
      </c>
      <c r="L9" s="59">
        <v>2.0977453241096591E-3</v>
      </c>
      <c r="M9" s="35">
        <v>12</v>
      </c>
      <c r="N9" s="59">
        <v>1.9215987701767871E-4</v>
      </c>
      <c r="O9" s="35">
        <v>313</v>
      </c>
      <c r="P9" s="59">
        <v>5.0121701255444531E-3</v>
      </c>
      <c r="Q9" s="35">
        <v>731</v>
      </c>
      <c r="R9" s="59">
        <v>1.1705739174993594E-2</v>
      </c>
      <c r="S9" s="35">
        <v>1622</v>
      </c>
      <c r="T9" s="54">
        <v>2.597361004355624E-2</v>
      </c>
      <c r="U9" s="37">
        <v>59241</v>
      </c>
      <c r="V9" s="59">
        <v>0.94864527286702538</v>
      </c>
    </row>
    <row r="10" spans="1:22" x14ac:dyDescent="0.2">
      <c r="A10" s="63" t="s">
        <v>241</v>
      </c>
      <c r="C10" s="35">
        <v>62529</v>
      </c>
      <c r="D10" s="59">
        <v>1</v>
      </c>
      <c r="E10" s="35">
        <v>12051</v>
      </c>
      <c r="F10" s="59">
        <v>0.19272657486926068</v>
      </c>
      <c r="G10" s="35">
        <v>45120</v>
      </c>
      <c r="H10" s="59">
        <v>0.7215851844744039</v>
      </c>
      <c r="I10" s="35">
        <v>141</v>
      </c>
      <c r="J10" s="59">
        <v>2.2549537014825119E-3</v>
      </c>
      <c r="K10" s="35">
        <v>193</v>
      </c>
      <c r="L10" s="59">
        <v>3.0865678325257082E-3</v>
      </c>
      <c r="M10" s="35">
        <v>5</v>
      </c>
      <c r="N10" s="59">
        <v>7.9962897215691924E-5</v>
      </c>
      <c r="O10" s="35">
        <v>294</v>
      </c>
      <c r="P10" s="59">
        <v>4.7018183562826847E-3</v>
      </c>
      <c r="Q10" s="35">
        <v>2805</v>
      </c>
      <c r="R10" s="59">
        <v>4.485918533800317E-2</v>
      </c>
      <c r="S10" s="35">
        <v>1920</v>
      </c>
      <c r="T10" s="54">
        <v>3.0705752530825695E-2</v>
      </c>
      <c r="U10" s="37">
        <v>50478</v>
      </c>
      <c r="V10" s="59">
        <v>0.8072734251307393</v>
      </c>
    </row>
    <row r="11" spans="1:22" x14ac:dyDescent="0.2">
      <c r="A11" s="63" t="s">
        <v>242</v>
      </c>
      <c r="C11" s="35">
        <v>69209</v>
      </c>
      <c r="D11" s="59">
        <v>1.0000000000000002</v>
      </c>
      <c r="E11" s="35">
        <v>19217</v>
      </c>
      <c r="F11" s="59">
        <v>0.27766619948272625</v>
      </c>
      <c r="G11" s="35">
        <v>45254</v>
      </c>
      <c r="H11" s="59">
        <v>0.6538744960915488</v>
      </c>
      <c r="I11" s="35">
        <v>188</v>
      </c>
      <c r="J11" s="59">
        <v>2.7164097154994292E-3</v>
      </c>
      <c r="K11" s="35">
        <v>398</v>
      </c>
      <c r="L11" s="59">
        <v>5.750697163663685E-3</v>
      </c>
      <c r="M11" s="35">
        <v>14</v>
      </c>
      <c r="N11" s="59">
        <v>2.0228582987761708E-4</v>
      </c>
      <c r="O11" s="35">
        <v>340</v>
      </c>
      <c r="P11" s="59">
        <v>4.9126558684564146E-3</v>
      </c>
      <c r="Q11" s="35">
        <v>1547</v>
      </c>
      <c r="R11" s="59">
        <v>2.2352584201476688E-2</v>
      </c>
      <c r="S11" s="35">
        <v>2251</v>
      </c>
      <c r="T11" s="54">
        <v>3.2524671646751144E-2</v>
      </c>
      <c r="U11" s="37">
        <v>49992</v>
      </c>
      <c r="V11" s="59">
        <v>0.72233380051727381</v>
      </c>
    </row>
    <row r="12" spans="1:22" x14ac:dyDescent="0.2">
      <c r="A12" s="63" t="s">
        <v>244</v>
      </c>
      <c r="C12" s="35">
        <v>73586</v>
      </c>
      <c r="D12" s="59">
        <v>0.99999999999999989</v>
      </c>
      <c r="E12" s="35">
        <v>48258</v>
      </c>
      <c r="F12" s="59">
        <v>0.65580409316989641</v>
      </c>
      <c r="G12" s="35">
        <v>18442</v>
      </c>
      <c r="H12" s="59">
        <v>0.2506183241377436</v>
      </c>
      <c r="I12" s="35">
        <v>218</v>
      </c>
      <c r="J12" s="59">
        <v>2.962520044573696E-3</v>
      </c>
      <c r="K12" s="35">
        <v>1108</v>
      </c>
      <c r="L12" s="59">
        <v>1.5057211969668144E-2</v>
      </c>
      <c r="M12" s="35">
        <v>9</v>
      </c>
      <c r="N12" s="59">
        <v>1.2230587339983148E-4</v>
      </c>
      <c r="O12" s="35">
        <v>270</v>
      </c>
      <c r="P12" s="59">
        <v>3.6691762019949448E-3</v>
      </c>
      <c r="Q12" s="35">
        <v>2410</v>
      </c>
      <c r="R12" s="59">
        <v>3.2750794988177095E-2</v>
      </c>
      <c r="S12" s="35">
        <v>2871</v>
      </c>
      <c r="T12" s="54">
        <v>3.9015573614546245E-2</v>
      </c>
      <c r="U12" s="37">
        <v>25328</v>
      </c>
      <c r="V12" s="59">
        <v>0.34419590683010354</v>
      </c>
    </row>
    <row r="13" spans="1:22" x14ac:dyDescent="0.2">
      <c r="A13" s="63" t="s">
        <v>245</v>
      </c>
      <c r="C13" s="35">
        <v>73883</v>
      </c>
      <c r="D13" s="59">
        <v>0.99999999999999989</v>
      </c>
      <c r="E13" s="35">
        <v>45331</v>
      </c>
      <c r="F13" s="59">
        <v>0.61355115520485093</v>
      </c>
      <c r="G13" s="35">
        <v>18734</v>
      </c>
      <c r="H13" s="59">
        <v>0.2535630659285627</v>
      </c>
      <c r="I13" s="35">
        <v>259</v>
      </c>
      <c r="J13" s="59">
        <v>3.5055425469999865E-3</v>
      </c>
      <c r="K13" s="35">
        <v>1511</v>
      </c>
      <c r="L13" s="59">
        <v>2.0451254009718069E-2</v>
      </c>
      <c r="M13" s="35">
        <v>24</v>
      </c>
      <c r="N13" s="59">
        <v>3.2483791941312617E-4</v>
      </c>
      <c r="O13" s="35">
        <v>343</v>
      </c>
      <c r="P13" s="59">
        <v>4.6424752649459281E-3</v>
      </c>
      <c r="Q13" s="35">
        <v>4242</v>
      </c>
      <c r="R13" s="59">
        <v>5.7415102256270049E-2</v>
      </c>
      <c r="S13" s="35">
        <v>3439</v>
      </c>
      <c r="T13" s="54">
        <v>4.6546566869239206E-2</v>
      </c>
      <c r="U13" s="37">
        <v>28552</v>
      </c>
      <c r="V13" s="59">
        <v>0.38644884479514907</v>
      </c>
    </row>
    <row r="14" spans="1:22" x14ac:dyDescent="0.2">
      <c r="A14" s="63" t="s">
        <v>246</v>
      </c>
      <c r="C14" s="35">
        <v>74623</v>
      </c>
      <c r="D14" s="59">
        <v>0.99999999999999989</v>
      </c>
      <c r="E14" s="35">
        <v>59386</v>
      </c>
      <c r="F14" s="59">
        <v>0.79581362314567894</v>
      </c>
      <c r="G14" s="35">
        <v>4721</v>
      </c>
      <c r="H14" s="59">
        <v>6.3264677110274309E-2</v>
      </c>
      <c r="I14" s="35">
        <v>277</v>
      </c>
      <c r="J14" s="59">
        <v>3.7119922812001663E-3</v>
      </c>
      <c r="K14" s="35">
        <v>1324</v>
      </c>
      <c r="L14" s="59">
        <v>1.7742519062487437E-2</v>
      </c>
      <c r="M14" s="35">
        <v>19</v>
      </c>
      <c r="N14" s="59">
        <v>2.546131889631883E-4</v>
      </c>
      <c r="O14" s="35">
        <v>245</v>
      </c>
      <c r="P14" s="59">
        <v>3.2831700682095333E-3</v>
      </c>
      <c r="Q14" s="35">
        <v>5824</v>
      </c>
      <c r="R14" s="59">
        <v>7.8045642764295195E-2</v>
      </c>
      <c r="S14" s="35">
        <v>2827</v>
      </c>
      <c r="T14" s="54">
        <v>3.7883762378891225E-2</v>
      </c>
      <c r="U14" s="37">
        <v>15237</v>
      </c>
      <c r="V14" s="59">
        <v>0.20418637685432106</v>
      </c>
    </row>
    <row r="15" spans="1:22" x14ac:dyDescent="0.2">
      <c r="A15" s="63" t="s">
        <v>247</v>
      </c>
      <c r="C15" s="35">
        <v>70212</v>
      </c>
      <c r="D15" s="59">
        <v>0.99999999999999989</v>
      </c>
      <c r="E15" s="35">
        <v>51676</v>
      </c>
      <c r="F15" s="59">
        <v>0.73599954423745229</v>
      </c>
      <c r="G15" s="35">
        <v>4622</v>
      </c>
      <c r="H15" s="59">
        <v>6.5829202985244681E-2</v>
      </c>
      <c r="I15" s="35">
        <v>263</v>
      </c>
      <c r="J15" s="59">
        <v>3.7457984390132739E-3</v>
      </c>
      <c r="K15" s="35">
        <v>539</v>
      </c>
      <c r="L15" s="59">
        <v>7.676750413034809E-3</v>
      </c>
      <c r="M15" s="35">
        <v>33</v>
      </c>
      <c r="N15" s="59">
        <v>4.7000512732866178E-4</v>
      </c>
      <c r="O15" s="35">
        <v>239</v>
      </c>
      <c r="P15" s="59">
        <v>3.4039765282287927E-3</v>
      </c>
      <c r="Q15" s="35">
        <v>9996</v>
      </c>
      <c r="R15" s="59">
        <v>0.14236882584173646</v>
      </c>
      <c r="S15" s="35">
        <v>2844</v>
      </c>
      <c r="T15" s="54">
        <v>4.0505896427961034E-2</v>
      </c>
      <c r="U15" s="37">
        <v>18536</v>
      </c>
      <c r="V15" s="59">
        <v>0.26400045576254771</v>
      </c>
    </row>
    <row r="16" spans="1:22" x14ac:dyDescent="0.2">
      <c r="A16" s="63" t="s">
        <v>248</v>
      </c>
      <c r="C16" s="35">
        <v>73342</v>
      </c>
      <c r="D16" s="59">
        <v>1</v>
      </c>
      <c r="E16" s="35">
        <v>62108</v>
      </c>
      <c r="F16" s="59">
        <v>0.84682719314990051</v>
      </c>
      <c r="G16" s="35">
        <v>3352</v>
      </c>
      <c r="H16" s="59">
        <v>4.570368956396062E-2</v>
      </c>
      <c r="I16" s="35">
        <v>84</v>
      </c>
      <c r="J16" s="59">
        <v>1.1453191895503259E-3</v>
      </c>
      <c r="K16" s="35">
        <v>2289</v>
      </c>
      <c r="L16" s="59">
        <v>3.120994791524638E-2</v>
      </c>
      <c r="M16" s="35">
        <v>12</v>
      </c>
      <c r="N16" s="59">
        <v>1.6361702707861798E-4</v>
      </c>
      <c r="O16" s="35">
        <v>295</v>
      </c>
      <c r="P16" s="59">
        <v>4.0222519156826921E-3</v>
      </c>
      <c r="Q16" s="35">
        <v>2680</v>
      </c>
      <c r="R16" s="59">
        <v>3.6541136047558015E-2</v>
      </c>
      <c r="S16" s="35">
        <v>2522</v>
      </c>
      <c r="T16" s="54">
        <v>3.4386845191022877E-2</v>
      </c>
      <c r="U16" s="37">
        <v>11234</v>
      </c>
      <c r="V16" s="59">
        <v>0.15317280685009954</v>
      </c>
    </row>
    <row r="17" spans="1:22" x14ac:dyDescent="0.2">
      <c r="A17" s="63" t="s">
        <v>249</v>
      </c>
      <c r="C17" s="35">
        <v>74617</v>
      </c>
      <c r="D17" s="59">
        <v>1</v>
      </c>
      <c r="E17" s="35">
        <v>48440</v>
      </c>
      <c r="F17" s="59">
        <v>0.64918182183684681</v>
      </c>
      <c r="G17" s="35">
        <v>16256</v>
      </c>
      <c r="H17" s="59">
        <v>0.2178592009863704</v>
      </c>
      <c r="I17" s="35">
        <v>271</v>
      </c>
      <c r="J17" s="59">
        <v>3.6318801345537879E-3</v>
      </c>
      <c r="K17" s="35">
        <v>3179</v>
      </c>
      <c r="L17" s="59">
        <v>4.2604232279507354E-2</v>
      </c>
      <c r="M17" s="35">
        <v>11</v>
      </c>
      <c r="N17" s="59">
        <v>1.4741948885642681E-4</v>
      </c>
      <c r="O17" s="35">
        <v>308</v>
      </c>
      <c r="P17" s="59">
        <v>4.1277456879799512E-3</v>
      </c>
      <c r="Q17" s="35">
        <v>2921</v>
      </c>
      <c r="R17" s="59">
        <v>3.9146575177238428E-2</v>
      </c>
      <c r="S17" s="35">
        <v>3231</v>
      </c>
      <c r="T17" s="54">
        <v>4.3301124408646821E-2</v>
      </c>
      <c r="U17" s="37">
        <v>26177</v>
      </c>
      <c r="V17" s="59">
        <v>0.35081817816315319</v>
      </c>
    </row>
    <row r="18" spans="1:22" x14ac:dyDescent="0.2">
      <c r="A18" s="63" t="s">
        <v>250</v>
      </c>
      <c r="C18" s="35">
        <v>70544</v>
      </c>
      <c r="D18" s="59">
        <v>0.99999999999999989</v>
      </c>
      <c r="E18" s="35">
        <v>60354</v>
      </c>
      <c r="F18" s="59">
        <v>0.85555114538444088</v>
      </c>
      <c r="G18" s="35">
        <v>3336</v>
      </c>
      <c r="H18" s="59">
        <v>4.7289634837831711E-2</v>
      </c>
      <c r="I18" s="35">
        <v>240</v>
      </c>
      <c r="J18" s="59">
        <v>3.4021320027217057E-3</v>
      </c>
      <c r="K18" s="35">
        <v>445</v>
      </c>
      <c r="L18" s="59">
        <v>6.3081197550464959E-3</v>
      </c>
      <c r="M18" s="35">
        <v>16</v>
      </c>
      <c r="N18" s="59">
        <v>2.2680880018144704E-4</v>
      </c>
      <c r="O18" s="35">
        <v>211</v>
      </c>
      <c r="P18" s="59">
        <v>2.991041052392833E-3</v>
      </c>
      <c r="Q18" s="35">
        <v>2779</v>
      </c>
      <c r="R18" s="59">
        <v>3.9393853481515084E-2</v>
      </c>
      <c r="S18" s="35">
        <v>3163</v>
      </c>
      <c r="T18" s="54">
        <v>4.4837264685869814E-2</v>
      </c>
      <c r="U18" s="37">
        <v>10190</v>
      </c>
      <c r="V18" s="59">
        <v>0.14444885461555909</v>
      </c>
    </row>
    <row r="19" spans="1:22" x14ac:dyDescent="0.2">
      <c r="A19" s="63" t="s">
        <v>251</v>
      </c>
      <c r="C19" s="35">
        <v>75251</v>
      </c>
      <c r="D19" s="59">
        <v>1</v>
      </c>
      <c r="E19" s="35">
        <v>54201</v>
      </c>
      <c r="F19" s="59">
        <v>0.72026949807975971</v>
      </c>
      <c r="G19" s="35">
        <v>15630</v>
      </c>
      <c r="H19" s="59">
        <v>0.20770488099825915</v>
      </c>
      <c r="I19" s="35">
        <v>161</v>
      </c>
      <c r="J19" s="59">
        <v>2.1395064517415051E-3</v>
      </c>
      <c r="K19" s="35">
        <v>810</v>
      </c>
      <c r="L19" s="59">
        <v>1.0763976558451051E-2</v>
      </c>
      <c r="M19" s="35">
        <v>15</v>
      </c>
      <c r="N19" s="59">
        <v>1.9933289923057502E-4</v>
      </c>
      <c r="O19" s="35">
        <v>277</v>
      </c>
      <c r="P19" s="59">
        <v>3.6810142057912853E-3</v>
      </c>
      <c r="Q19" s="35">
        <v>1621</v>
      </c>
      <c r="R19" s="59">
        <v>2.1541241976850804E-2</v>
      </c>
      <c r="S19" s="35">
        <v>2536</v>
      </c>
      <c r="T19" s="54">
        <v>3.3700548829915883E-2</v>
      </c>
      <c r="U19" s="37">
        <v>21050</v>
      </c>
      <c r="V19" s="59">
        <v>0.27973050192024024</v>
      </c>
    </row>
    <row r="20" spans="1:22" x14ac:dyDescent="0.2">
      <c r="A20" s="63" t="s">
        <v>252</v>
      </c>
      <c r="C20" s="35">
        <v>74796</v>
      </c>
      <c r="D20" s="59">
        <v>1</v>
      </c>
      <c r="E20" s="35">
        <v>63999</v>
      </c>
      <c r="F20" s="59">
        <v>0.85564736082143433</v>
      </c>
      <c r="G20" s="35">
        <v>3465</v>
      </c>
      <c r="H20" s="59">
        <v>4.6326006738328256E-2</v>
      </c>
      <c r="I20" s="35">
        <v>136</v>
      </c>
      <c r="J20" s="59">
        <v>1.818279052355741E-3</v>
      </c>
      <c r="K20" s="35">
        <v>2467</v>
      </c>
      <c r="L20" s="59">
        <v>3.2983047221776564E-2</v>
      </c>
      <c r="M20" s="35">
        <v>3</v>
      </c>
      <c r="N20" s="59">
        <v>4.0109096743141342E-5</v>
      </c>
      <c r="O20" s="35">
        <v>203</v>
      </c>
      <c r="P20" s="59">
        <v>2.7140488796192309E-3</v>
      </c>
      <c r="Q20" s="35">
        <v>2235</v>
      </c>
      <c r="R20" s="59">
        <v>2.98812770736403E-2</v>
      </c>
      <c r="S20" s="35">
        <v>2288</v>
      </c>
      <c r="T20" s="54">
        <v>3.0589871116102466E-2</v>
      </c>
      <c r="U20" s="37">
        <v>10797</v>
      </c>
      <c r="V20" s="59">
        <v>0.14435263917856569</v>
      </c>
    </row>
    <row r="21" spans="1:22" x14ac:dyDescent="0.2">
      <c r="A21" s="63" t="s">
        <v>253</v>
      </c>
      <c r="C21" s="35">
        <v>77918</v>
      </c>
      <c r="D21" s="59">
        <v>1</v>
      </c>
      <c r="E21" s="35">
        <v>59178</v>
      </c>
      <c r="F21" s="59">
        <v>0.75949074668240968</v>
      </c>
      <c r="G21" s="35">
        <v>4639</v>
      </c>
      <c r="H21" s="59">
        <v>5.9536949100336252E-2</v>
      </c>
      <c r="I21" s="35">
        <v>103</v>
      </c>
      <c r="J21" s="59">
        <v>1.3219025128981749E-3</v>
      </c>
      <c r="K21" s="35">
        <v>9148</v>
      </c>
      <c r="L21" s="59">
        <v>0.1174054775533253</v>
      </c>
      <c r="M21" s="35">
        <v>8</v>
      </c>
      <c r="N21" s="59">
        <v>1.0267203983675146E-4</v>
      </c>
      <c r="O21" s="35">
        <v>274</v>
      </c>
      <c r="P21" s="59">
        <v>3.5165173644087374E-3</v>
      </c>
      <c r="Q21" s="35">
        <v>2365</v>
      </c>
      <c r="R21" s="59">
        <v>3.0352421776739649E-2</v>
      </c>
      <c r="S21" s="35">
        <v>2203</v>
      </c>
      <c r="T21" s="54">
        <v>2.8273312970045431E-2</v>
      </c>
      <c r="U21" s="37">
        <v>18740</v>
      </c>
      <c r="V21" s="59">
        <v>0.24050925331759029</v>
      </c>
    </row>
    <row r="22" spans="1:22" x14ac:dyDescent="0.2">
      <c r="A22" s="63" t="s">
        <v>254</v>
      </c>
      <c r="C22" s="35">
        <v>77493</v>
      </c>
      <c r="D22" s="59">
        <v>1</v>
      </c>
      <c r="E22" s="35">
        <v>50001</v>
      </c>
      <c r="F22" s="59">
        <v>0.64523247261042938</v>
      </c>
      <c r="G22" s="35">
        <v>10711</v>
      </c>
      <c r="H22" s="59">
        <v>0.13821893590388809</v>
      </c>
      <c r="I22" s="35">
        <v>144</v>
      </c>
      <c r="J22" s="59">
        <v>1.8582323564709071E-3</v>
      </c>
      <c r="K22" s="35">
        <v>11032</v>
      </c>
      <c r="L22" s="59">
        <v>0.1423612455318545</v>
      </c>
      <c r="M22" s="35">
        <v>8</v>
      </c>
      <c r="N22" s="59">
        <v>1.0323513091505039E-4</v>
      </c>
      <c r="O22" s="35">
        <v>275</v>
      </c>
      <c r="P22" s="59">
        <v>3.5487076252048574E-3</v>
      </c>
      <c r="Q22" s="35">
        <v>2674</v>
      </c>
      <c r="R22" s="59">
        <v>3.4506342508355596E-2</v>
      </c>
      <c r="S22" s="35">
        <v>2648</v>
      </c>
      <c r="T22" s="54">
        <v>3.4170828332881681E-2</v>
      </c>
      <c r="U22" s="37">
        <v>27492</v>
      </c>
      <c r="V22" s="59">
        <v>0.35476752738957068</v>
      </c>
    </row>
    <row r="23" spans="1:22" x14ac:dyDescent="0.2">
      <c r="A23" s="63" t="s">
        <v>255</v>
      </c>
      <c r="C23" s="35">
        <v>68758</v>
      </c>
      <c r="D23" s="59">
        <v>1</v>
      </c>
      <c r="E23" s="35">
        <v>48248</v>
      </c>
      <c r="F23" s="59">
        <v>0.70170743767997901</v>
      </c>
      <c r="G23" s="35">
        <v>13584</v>
      </c>
      <c r="H23" s="59">
        <v>0.19756246545856482</v>
      </c>
      <c r="I23" s="35">
        <v>213</v>
      </c>
      <c r="J23" s="59">
        <v>3.097821344425376E-3</v>
      </c>
      <c r="K23" s="35">
        <v>2061</v>
      </c>
      <c r="L23" s="59">
        <v>2.9974693853806102E-2</v>
      </c>
      <c r="M23" s="35">
        <v>16</v>
      </c>
      <c r="N23" s="59">
        <v>2.3270019488641321E-4</v>
      </c>
      <c r="O23" s="35">
        <v>224</v>
      </c>
      <c r="P23" s="59">
        <v>3.2578027284097849E-3</v>
      </c>
      <c r="Q23" s="35">
        <v>1558</v>
      </c>
      <c r="R23" s="59">
        <v>2.2659181477064486E-2</v>
      </c>
      <c r="S23" s="35">
        <v>2854</v>
      </c>
      <c r="T23" s="54">
        <v>4.1507897262863955E-2</v>
      </c>
      <c r="U23" s="37">
        <v>20510</v>
      </c>
      <c r="V23" s="59">
        <v>0.29829256232002094</v>
      </c>
    </row>
    <row r="24" spans="1:22" x14ac:dyDescent="0.2">
      <c r="A24" s="63" t="s">
        <v>256</v>
      </c>
      <c r="C24" s="35">
        <v>76999</v>
      </c>
      <c r="D24" s="59">
        <v>1.0000000000000002</v>
      </c>
      <c r="E24" s="35">
        <v>63180</v>
      </c>
      <c r="F24" s="59">
        <v>0.82053013675502284</v>
      </c>
      <c r="G24" s="35">
        <v>4522</v>
      </c>
      <c r="H24" s="59">
        <v>5.8728035429031544E-2</v>
      </c>
      <c r="I24" s="35">
        <v>244</v>
      </c>
      <c r="J24" s="59">
        <v>3.1688723230171821E-3</v>
      </c>
      <c r="K24" s="35">
        <v>2221</v>
      </c>
      <c r="L24" s="59">
        <v>2.8844530448447384E-2</v>
      </c>
      <c r="M24" s="35">
        <v>4</v>
      </c>
      <c r="N24" s="59">
        <v>5.1948726606839053E-5</v>
      </c>
      <c r="O24" s="35">
        <v>212</v>
      </c>
      <c r="P24" s="59">
        <v>2.7532825101624697E-3</v>
      </c>
      <c r="Q24" s="35">
        <v>3780</v>
      </c>
      <c r="R24" s="59">
        <v>4.9091546643462901E-2</v>
      </c>
      <c r="S24" s="35">
        <v>2836</v>
      </c>
      <c r="T24" s="54">
        <v>3.6831647164248887E-2</v>
      </c>
      <c r="U24" s="37">
        <v>13819</v>
      </c>
      <c r="V24" s="59">
        <v>0.17946986324497721</v>
      </c>
    </row>
    <row r="25" spans="1:22" x14ac:dyDescent="0.2">
      <c r="A25" s="63" t="s">
        <v>257</v>
      </c>
      <c r="C25" s="35">
        <v>73550</v>
      </c>
      <c r="D25" s="59">
        <v>0.99999999999999978</v>
      </c>
      <c r="E25" s="35">
        <v>59941</v>
      </c>
      <c r="F25" s="59">
        <v>0.81496940856560163</v>
      </c>
      <c r="G25" s="35">
        <v>7371</v>
      </c>
      <c r="H25" s="59">
        <v>0.10021753908905506</v>
      </c>
      <c r="I25" s="35">
        <v>133</v>
      </c>
      <c r="J25" s="59">
        <v>1.8082936777702244E-3</v>
      </c>
      <c r="K25" s="35">
        <v>1730</v>
      </c>
      <c r="L25" s="59">
        <v>2.3521414004078856E-2</v>
      </c>
      <c r="M25" s="35">
        <v>11</v>
      </c>
      <c r="N25" s="59">
        <v>1.4955812372535691E-4</v>
      </c>
      <c r="O25" s="35">
        <v>165</v>
      </c>
      <c r="P25" s="59">
        <v>2.2433718558803536E-3</v>
      </c>
      <c r="Q25" s="35">
        <v>1935</v>
      </c>
      <c r="R25" s="59">
        <v>2.6308633582596871E-2</v>
      </c>
      <c r="S25" s="35">
        <v>2264</v>
      </c>
      <c r="T25" s="54">
        <v>3.0781781101291639E-2</v>
      </c>
      <c r="U25" s="37">
        <v>13609</v>
      </c>
      <c r="V25" s="59">
        <v>0.18503059143439837</v>
      </c>
    </row>
    <row r="26" spans="1:22" x14ac:dyDescent="0.2">
      <c r="A26" s="63" t="s">
        <v>258</v>
      </c>
      <c r="C26" s="35">
        <v>72482</v>
      </c>
      <c r="D26" s="59">
        <v>1.0000000000000002</v>
      </c>
      <c r="E26" s="35">
        <v>58237</v>
      </c>
      <c r="F26" s="59">
        <v>0.80346844733864964</v>
      </c>
      <c r="G26" s="35">
        <v>5945</v>
      </c>
      <c r="H26" s="59">
        <v>8.2020363676498995E-2</v>
      </c>
      <c r="I26" s="35">
        <v>105</v>
      </c>
      <c r="J26" s="59">
        <v>1.4486355233023372E-3</v>
      </c>
      <c r="K26" s="35">
        <v>4246</v>
      </c>
      <c r="L26" s="59">
        <v>5.8580061256587844E-2</v>
      </c>
      <c r="M26" s="35">
        <v>8</v>
      </c>
      <c r="N26" s="59">
        <v>1.1037223034684473E-4</v>
      </c>
      <c r="O26" s="35">
        <v>222</v>
      </c>
      <c r="P26" s="59">
        <v>3.0628293921249414E-3</v>
      </c>
      <c r="Q26" s="35">
        <v>1559</v>
      </c>
      <c r="R26" s="59">
        <v>2.1508788388841366E-2</v>
      </c>
      <c r="S26" s="35">
        <v>2160</v>
      </c>
      <c r="T26" s="54">
        <v>2.980050219364808E-2</v>
      </c>
      <c r="U26" s="37">
        <v>14245</v>
      </c>
      <c r="V26" s="59">
        <v>0.19653155266135042</v>
      </c>
    </row>
    <row r="27" spans="1:22" x14ac:dyDescent="0.2">
      <c r="A27" s="63" t="s">
        <v>259</v>
      </c>
      <c r="C27" s="35">
        <v>73257</v>
      </c>
      <c r="D27" s="59">
        <v>1</v>
      </c>
      <c r="E27" s="35">
        <v>61045</v>
      </c>
      <c r="F27" s="59">
        <v>0.83329920690172954</v>
      </c>
      <c r="G27" s="35">
        <v>3595</v>
      </c>
      <c r="H27" s="59">
        <v>4.9073808646272712E-2</v>
      </c>
      <c r="I27" s="35">
        <v>129</v>
      </c>
      <c r="J27" s="59">
        <v>1.7609238707563782E-3</v>
      </c>
      <c r="K27" s="35">
        <v>3415</v>
      </c>
      <c r="L27" s="59">
        <v>4.6616705570798694E-2</v>
      </c>
      <c r="M27" s="35">
        <v>6</v>
      </c>
      <c r="N27" s="59">
        <v>8.1903435849133875E-5</v>
      </c>
      <c r="O27" s="35">
        <v>221</v>
      </c>
      <c r="P27" s="59">
        <v>3.0167765537764311E-3</v>
      </c>
      <c r="Q27" s="35">
        <v>2340</v>
      </c>
      <c r="R27" s="59">
        <v>3.1942339981162207E-2</v>
      </c>
      <c r="S27" s="35">
        <v>2506</v>
      </c>
      <c r="T27" s="54">
        <v>3.4208335039654911E-2</v>
      </c>
      <c r="U27" s="37">
        <v>12212</v>
      </c>
      <c r="V27" s="59">
        <v>0.16670079309827046</v>
      </c>
    </row>
    <row r="28" spans="1:22" x14ac:dyDescent="0.2">
      <c r="A28" s="63" t="s">
        <v>260</v>
      </c>
      <c r="C28" s="35">
        <v>73337</v>
      </c>
      <c r="D28" s="59">
        <v>1</v>
      </c>
      <c r="E28" s="35">
        <v>49848</v>
      </c>
      <c r="F28" s="59">
        <v>0.67971146897200596</v>
      </c>
      <c r="G28" s="35">
        <v>16847</v>
      </c>
      <c r="H28" s="59">
        <v>0.22972033216520993</v>
      </c>
      <c r="I28" s="35">
        <v>130</v>
      </c>
      <c r="J28" s="59">
        <v>1.7726386407952331E-3</v>
      </c>
      <c r="K28" s="35">
        <v>1298</v>
      </c>
      <c r="L28" s="59">
        <v>1.7699115044247787E-2</v>
      </c>
      <c r="M28" s="35">
        <v>14</v>
      </c>
      <c r="N28" s="59">
        <v>1.9089954593179431E-4</v>
      </c>
      <c r="O28" s="35">
        <v>298</v>
      </c>
      <c r="P28" s="59">
        <v>4.0634331919767652E-3</v>
      </c>
      <c r="Q28" s="35">
        <v>2072</v>
      </c>
      <c r="R28" s="59">
        <v>2.8253132797905558E-2</v>
      </c>
      <c r="S28" s="35">
        <v>2830</v>
      </c>
      <c r="T28" s="54">
        <v>3.8588979641926993E-2</v>
      </c>
      <c r="U28" s="37">
        <v>23489</v>
      </c>
      <c r="V28" s="59">
        <v>0.32028853102799404</v>
      </c>
    </row>
    <row r="29" spans="1:22" x14ac:dyDescent="0.2">
      <c r="A29" s="63" t="s">
        <v>261</v>
      </c>
      <c r="C29" s="35">
        <v>70132</v>
      </c>
      <c r="D29" s="59">
        <v>1.0000000000000002</v>
      </c>
      <c r="E29" s="35">
        <v>44268</v>
      </c>
      <c r="F29" s="59">
        <v>0.63120971881594712</v>
      </c>
      <c r="G29" s="35">
        <v>13020</v>
      </c>
      <c r="H29" s="59">
        <v>0.18564991729880798</v>
      </c>
      <c r="I29" s="35">
        <v>204</v>
      </c>
      <c r="J29" s="59">
        <v>2.9088005475389265E-3</v>
      </c>
      <c r="K29" s="35">
        <v>8054</v>
      </c>
      <c r="L29" s="59">
        <v>0.1148405863229339</v>
      </c>
      <c r="M29" s="35">
        <v>18</v>
      </c>
      <c r="N29" s="59">
        <v>2.5665887184166998E-4</v>
      </c>
      <c r="O29" s="35">
        <v>259</v>
      </c>
      <c r="P29" s="59">
        <v>3.6930359892773626E-3</v>
      </c>
      <c r="Q29" s="35">
        <v>1623</v>
      </c>
      <c r="R29" s="59">
        <v>2.3142074944390578E-2</v>
      </c>
      <c r="S29" s="35">
        <v>2686</v>
      </c>
      <c r="T29" s="54">
        <v>3.8299207209262533E-2</v>
      </c>
      <c r="U29" s="37">
        <v>25864</v>
      </c>
      <c r="V29" s="59">
        <v>0.36879028118405294</v>
      </c>
    </row>
    <row r="30" spans="1:22" x14ac:dyDescent="0.2">
      <c r="A30" s="63" t="s">
        <v>262</v>
      </c>
      <c r="C30" s="35">
        <v>72319</v>
      </c>
      <c r="D30" s="59">
        <v>1</v>
      </c>
      <c r="E30" s="35">
        <v>30137</v>
      </c>
      <c r="F30" s="59">
        <v>0.41672312946805129</v>
      </c>
      <c r="G30" s="35">
        <v>24770</v>
      </c>
      <c r="H30" s="59">
        <v>0.34251026701143544</v>
      </c>
      <c r="I30" s="35">
        <v>205</v>
      </c>
      <c r="J30" s="59">
        <v>2.8346630899210444E-3</v>
      </c>
      <c r="K30" s="35">
        <v>4200</v>
      </c>
      <c r="L30" s="59">
        <v>5.8076024281309202E-2</v>
      </c>
      <c r="M30" s="35">
        <v>24</v>
      </c>
      <c r="N30" s="59">
        <v>3.3186299589319543E-4</v>
      </c>
      <c r="O30" s="35">
        <v>306</v>
      </c>
      <c r="P30" s="59">
        <v>4.2312531976382416E-3</v>
      </c>
      <c r="Q30" s="35">
        <v>10101</v>
      </c>
      <c r="R30" s="59">
        <v>0.13967283839654862</v>
      </c>
      <c r="S30" s="35">
        <v>2576</v>
      </c>
      <c r="T30" s="54">
        <v>3.5619961559202974E-2</v>
      </c>
      <c r="U30" s="37">
        <v>42182</v>
      </c>
      <c r="V30" s="59">
        <v>0.58327687053194877</v>
      </c>
    </row>
    <row r="31" spans="1:22" x14ac:dyDescent="0.2">
      <c r="A31" s="63" t="s">
        <v>263</v>
      </c>
      <c r="C31" s="35">
        <v>73846</v>
      </c>
      <c r="D31" s="59">
        <v>1.0000000000000002</v>
      </c>
      <c r="E31" s="35">
        <v>59651</v>
      </c>
      <c r="F31" s="59">
        <v>0.80777564119925249</v>
      </c>
      <c r="G31" s="35">
        <v>3519</v>
      </c>
      <c r="H31" s="59">
        <v>4.7653224277550581E-2</v>
      </c>
      <c r="I31" s="35">
        <v>93</v>
      </c>
      <c r="J31" s="59">
        <v>1.2593776237033827E-3</v>
      </c>
      <c r="K31" s="35">
        <v>6792</v>
      </c>
      <c r="L31" s="59">
        <v>9.1975191614982535E-2</v>
      </c>
      <c r="M31" s="35">
        <v>3</v>
      </c>
      <c r="N31" s="59">
        <v>4.0625084635592993E-5</v>
      </c>
      <c r="O31" s="35">
        <v>176</v>
      </c>
      <c r="P31" s="59">
        <v>2.3833382986214553E-3</v>
      </c>
      <c r="Q31" s="35">
        <v>1539</v>
      </c>
      <c r="R31" s="59">
        <v>2.0840668418059205E-2</v>
      </c>
      <c r="S31" s="35">
        <v>2073</v>
      </c>
      <c r="T31" s="54">
        <v>2.8071933483194755E-2</v>
      </c>
      <c r="U31" s="37">
        <v>14195</v>
      </c>
      <c r="V31" s="59">
        <v>0.19222435880074751</v>
      </c>
    </row>
    <row r="32" spans="1:22" x14ac:dyDescent="0.2">
      <c r="A32" s="63" t="s">
        <v>264</v>
      </c>
      <c r="C32" s="35">
        <v>71180</v>
      </c>
      <c r="D32" s="59">
        <v>0.99999999999999989</v>
      </c>
      <c r="E32" s="35">
        <v>53030</v>
      </c>
      <c r="F32" s="59">
        <v>0.74501264400112388</v>
      </c>
      <c r="G32" s="35">
        <v>12012</v>
      </c>
      <c r="H32" s="59">
        <v>0.16875526833380164</v>
      </c>
      <c r="I32" s="35">
        <v>174</v>
      </c>
      <c r="J32" s="59">
        <v>2.4445068839561673E-3</v>
      </c>
      <c r="K32" s="35">
        <v>1232</v>
      </c>
      <c r="L32" s="59">
        <v>1.730823264962068E-2</v>
      </c>
      <c r="M32" s="35">
        <v>15</v>
      </c>
      <c r="N32" s="59">
        <v>2.1073335206518685E-4</v>
      </c>
      <c r="O32" s="35">
        <v>240</v>
      </c>
      <c r="P32" s="59">
        <v>3.3717336330429896E-3</v>
      </c>
      <c r="Q32" s="35">
        <v>1790</v>
      </c>
      <c r="R32" s="59">
        <v>2.5147513346445632E-2</v>
      </c>
      <c r="S32" s="35">
        <v>2687</v>
      </c>
      <c r="T32" s="54">
        <v>3.7749367799943805E-2</v>
      </c>
      <c r="U32" s="37">
        <v>18150</v>
      </c>
      <c r="V32" s="59">
        <v>0.25498735599887606</v>
      </c>
    </row>
    <row r="33" spans="1:22" x14ac:dyDescent="0.2">
      <c r="A33" s="63" t="s">
        <v>265</v>
      </c>
      <c r="C33" s="35">
        <v>70559</v>
      </c>
      <c r="D33" s="59">
        <v>1.0000000000000002</v>
      </c>
      <c r="E33" s="35">
        <v>63080</v>
      </c>
      <c r="F33" s="59">
        <v>0.89400359982426059</v>
      </c>
      <c r="G33" s="35">
        <v>2367</v>
      </c>
      <c r="H33" s="59">
        <v>3.3546393798098047E-2</v>
      </c>
      <c r="I33" s="35">
        <v>182</v>
      </c>
      <c r="J33" s="59">
        <v>2.5794016355107073E-3</v>
      </c>
      <c r="K33" s="35">
        <v>574</v>
      </c>
      <c r="L33" s="59">
        <v>8.1350359273799234E-3</v>
      </c>
      <c r="M33" s="35">
        <v>11</v>
      </c>
      <c r="N33" s="59">
        <v>1.5589790104735045E-4</v>
      </c>
      <c r="O33" s="35">
        <v>140</v>
      </c>
      <c r="P33" s="59">
        <v>1.9841551042390055E-3</v>
      </c>
      <c r="Q33" s="35">
        <v>1690</v>
      </c>
      <c r="R33" s="59">
        <v>2.3951586615456568E-2</v>
      </c>
      <c r="S33" s="35">
        <v>2515</v>
      </c>
      <c r="T33" s="54">
        <v>3.5643929194007849E-2</v>
      </c>
      <c r="U33" s="37">
        <v>7479</v>
      </c>
      <c r="V33" s="59">
        <v>0.10599640017573946</v>
      </c>
    </row>
    <row r="34" spans="1:22" x14ac:dyDescent="0.2">
      <c r="A34" s="63" t="s">
        <v>266</v>
      </c>
      <c r="C34" s="35">
        <v>75996</v>
      </c>
      <c r="D34" s="59">
        <v>0.99999999999999989</v>
      </c>
      <c r="E34" s="35">
        <v>65148</v>
      </c>
      <c r="F34" s="59">
        <v>0.85725564503394913</v>
      </c>
      <c r="G34" s="35">
        <v>4096</v>
      </c>
      <c r="H34" s="59">
        <v>5.3897573556502973E-2</v>
      </c>
      <c r="I34" s="35">
        <v>127</v>
      </c>
      <c r="J34" s="59">
        <v>1.6711405863466498E-3</v>
      </c>
      <c r="K34" s="35">
        <v>1900</v>
      </c>
      <c r="L34" s="59">
        <v>2.5001315858729407E-2</v>
      </c>
      <c r="M34" s="35">
        <v>42</v>
      </c>
      <c r="N34" s="59">
        <v>5.5266066635086062E-4</v>
      </c>
      <c r="O34" s="35">
        <v>173</v>
      </c>
      <c r="P34" s="59">
        <v>2.2764356018737828E-3</v>
      </c>
      <c r="Q34" s="35">
        <v>2056</v>
      </c>
      <c r="R34" s="59">
        <v>2.7054055476604031E-2</v>
      </c>
      <c r="S34" s="35">
        <v>2454</v>
      </c>
      <c r="T34" s="54">
        <v>3.2291173219643136E-2</v>
      </c>
      <c r="U34" s="37">
        <v>10848</v>
      </c>
      <c r="V34" s="59">
        <v>0.14274435496605084</v>
      </c>
    </row>
    <row r="35" spans="1:22" x14ac:dyDescent="0.2">
      <c r="A35" s="63" t="s">
        <v>267</v>
      </c>
      <c r="C35" s="35">
        <v>49491</v>
      </c>
      <c r="D35" s="59">
        <v>1.0000000000000002</v>
      </c>
      <c r="E35" s="35">
        <v>15876</v>
      </c>
      <c r="F35" s="59">
        <v>0.32078559738134205</v>
      </c>
      <c r="G35" s="35">
        <v>28939</v>
      </c>
      <c r="H35" s="59">
        <v>0.58473257764037911</v>
      </c>
      <c r="I35" s="35">
        <v>193</v>
      </c>
      <c r="J35" s="59">
        <v>3.8996989351599283E-3</v>
      </c>
      <c r="K35" s="35">
        <v>183</v>
      </c>
      <c r="L35" s="59">
        <v>3.6976419955143361E-3</v>
      </c>
      <c r="M35" s="35">
        <v>11</v>
      </c>
      <c r="N35" s="59">
        <v>2.2226263361015133E-4</v>
      </c>
      <c r="O35" s="35">
        <v>194</v>
      </c>
      <c r="P35" s="59">
        <v>3.919904629124487E-3</v>
      </c>
      <c r="Q35" s="35">
        <v>2098</v>
      </c>
      <c r="R35" s="59">
        <v>4.2391545937645228E-2</v>
      </c>
      <c r="S35" s="35">
        <v>1997</v>
      </c>
      <c r="T35" s="54">
        <v>4.035077084722475E-2</v>
      </c>
      <c r="U35" s="37">
        <v>33615</v>
      </c>
      <c r="V35" s="59">
        <v>0.67921440261865795</v>
      </c>
    </row>
    <row r="36" spans="1:22" x14ac:dyDescent="0.2">
      <c r="A36" s="63" t="s">
        <v>268</v>
      </c>
      <c r="C36" s="35">
        <v>78306</v>
      </c>
      <c r="D36" s="59">
        <v>0.99999999999999989</v>
      </c>
      <c r="E36" s="35">
        <v>24323</v>
      </c>
      <c r="F36" s="59">
        <v>0.31061476770617835</v>
      </c>
      <c r="G36" s="35">
        <v>47358</v>
      </c>
      <c r="H36" s="59">
        <v>0.60478124281664236</v>
      </c>
      <c r="I36" s="35">
        <v>135</v>
      </c>
      <c r="J36" s="59">
        <v>1.7240058233085587E-3</v>
      </c>
      <c r="K36" s="35">
        <v>2088</v>
      </c>
      <c r="L36" s="59">
        <v>2.6664623400505707E-2</v>
      </c>
      <c r="M36" s="35">
        <v>30</v>
      </c>
      <c r="N36" s="59">
        <v>3.831124051796797E-4</v>
      </c>
      <c r="O36" s="35">
        <v>456</v>
      </c>
      <c r="P36" s="59">
        <v>5.8233085587311318E-3</v>
      </c>
      <c r="Q36" s="35">
        <v>1652</v>
      </c>
      <c r="R36" s="59">
        <v>2.1096723111894363E-2</v>
      </c>
      <c r="S36" s="35">
        <v>2264</v>
      </c>
      <c r="T36" s="54">
        <v>2.8912216177559829E-2</v>
      </c>
      <c r="U36" s="37">
        <v>53983</v>
      </c>
      <c r="V36" s="59">
        <v>0.68938523229382165</v>
      </c>
    </row>
    <row r="37" spans="1:22" x14ac:dyDescent="0.2">
      <c r="A37" s="63" t="s">
        <v>269</v>
      </c>
      <c r="C37" s="35">
        <v>74707</v>
      </c>
      <c r="D37" s="59">
        <v>1</v>
      </c>
      <c r="E37" s="35">
        <v>65794</v>
      </c>
      <c r="F37" s="59">
        <v>0.88069391087849869</v>
      </c>
      <c r="G37" s="35">
        <v>1862</v>
      </c>
      <c r="H37" s="59">
        <v>2.4924036569531637E-2</v>
      </c>
      <c r="I37" s="35">
        <v>137</v>
      </c>
      <c r="J37" s="59">
        <v>1.8338308324521129E-3</v>
      </c>
      <c r="K37" s="35">
        <v>1965</v>
      </c>
      <c r="L37" s="59">
        <v>2.6302756100499283E-2</v>
      </c>
      <c r="M37" s="35">
        <v>9</v>
      </c>
      <c r="N37" s="59">
        <v>1.2047063862824099E-4</v>
      </c>
      <c r="O37" s="35">
        <v>176</v>
      </c>
      <c r="P37" s="59">
        <v>2.355870266507824E-3</v>
      </c>
      <c r="Q37" s="35">
        <v>2641</v>
      </c>
      <c r="R37" s="59">
        <v>3.5351439624131606E-2</v>
      </c>
      <c r="S37" s="35">
        <v>2123</v>
      </c>
      <c r="T37" s="54">
        <v>2.8417685089750625E-2</v>
      </c>
      <c r="U37" s="37">
        <v>8913</v>
      </c>
      <c r="V37" s="59">
        <v>0.11930608912150133</v>
      </c>
    </row>
    <row r="38" spans="1:22" x14ac:dyDescent="0.2">
      <c r="A38" s="63" t="s">
        <v>270</v>
      </c>
      <c r="C38" s="35">
        <v>78055</v>
      </c>
      <c r="D38" s="59">
        <v>1</v>
      </c>
      <c r="E38" s="35">
        <v>47857</v>
      </c>
      <c r="F38" s="59">
        <v>0.61311895458330667</v>
      </c>
      <c r="G38" s="35">
        <v>13249</v>
      </c>
      <c r="H38" s="59">
        <v>0.16973928640061495</v>
      </c>
      <c r="I38" s="35">
        <v>101</v>
      </c>
      <c r="J38" s="59">
        <v>1.2939593876112997E-3</v>
      </c>
      <c r="K38" s="35">
        <v>12156</v>
      </c>
      <c r="L38" s="59">
        <v>0.15573633976042534</v>
      </c>
      <c r="M38" s="35">
        <v>14</v>
      </c>
      <c r="N38" s="59">
        <v>1.7936070719364551E-4</v>
      </c>
      <c r="O38" s="35">
        <v>324</v>
      </c>
      <c r="P38" s="59">
        <v>4.1509192236243676E-3</v>
      </c>
      <c r="Q38" s="35">
        <v>2137</v>
      </c>
      <c r="R38" s="59">
        <v>2.7378130805201462E-2</v>
      </c>
      <c r="S38" s="35">
        <v>2217</v>
      </c>
      <c r="T38" s="54">
        <v>2.8403049132022292E-2</v>
      </c>
      <c r="U38" s="37">
        <v>30198</v>
      </c>
      <c r="V38" s="59">
        <v>0.38688104541669338</v>
      </c>
    </row>
    <row r="39" spans="1:22" x14ac:dyDescent="0.2">
      <c r="A39" s="63" t="s">
        <v>271</v>
      </c>
      <c r="C39" s="35">
        <v>85270</v>
      </c>
      <c r="D39" s="59">
        <v>1</v>
      </c>
      <c r="E39" s="35">
        <v>60604</v>
      </c>
      <c r="F39" s="59">
        <v>0.71073062038231505</v>
      </c>
      <c r="G39" s="35">
        <v>4577</v>
      </c>
      <c r="H39" s="59">
        <v>5.3676556819514484E-2</v>
      </c>
      <c r="I39" s="35">
        <v>132</v>
      </c>
      <c r="J39" s="59">
        <v>1.5480239240060983E-3</v>
      </c>
      <c r="K39" s="35">
        <v>14219</v>
      </c>
      <c r="L39" s="59">
        <v>0.16675266799577812</v>
      </c>
      <c r="M39" s="35">
        <v>26</v>
      </c>
      <c r="N39" s="59">
        <v>3.0491380321332238E-4</v>
      </c>
      <c r="O39" s="35">
        <v>300</v>
      </c>
      <c r="P39" s="59">
        <v>3.5182361909229507E-3</v>
      </c>
      <c r="Q39" s="35">
        <v>2918</v>
      </c>
      <c r="R39" s="59">
        <v>3.4220710683710569E-2</v>
      </c>
      <c r="S39" s="35">
        <v>2494</v>
      </c>
      <c r="T39" s="54">
        <v>2.9248270200539463E-2</v>
      </c>
      <c r="U39" s="37">
        <v>24666</v>
      </c>
      <c r="V39" s="59">
        <v>0.28926937961768501</v>
      </c>
    </row>
    <row r="40" spans="1:22" x14ac:dyDescent="0.2">
      <c r="A40" s="63" t="s">
        <v>272</v>
      </c>
      <c r="C40" s="35">
        <v>78778</v>
      </c>
      <c r="D40" s="59">
        <v>0.99999999999999989</v>
      </c>
      <c r="E40" s="35">
        <v>62229</v>
      </c>
      <c r="F40" s="59">
        <v>0.78992866028586661</v>
      </c>
      <c r="G40" s="35">
        <v>6629</v>
      </c>
      <c r="H40" s="59">
        <v>8.4147858539186063E-2</v>
      </c>
      <c r="I40" s="35">
        <v>120</v>
      </c>
      <c r="J40" s="59">
        <v>1.5232679174388788E-3</v>
      </c>
      <c r="K40" s="35">
        <v>4779</v>
      </c>
      <c r="L40" s="59">
        <v>6.066414481200335E-2</v>
      </c>
      <c r="M40" s="35">
        <v>15</v>
      </c>
      <c r="N40" s="59">
        <v>1.9040848967985985E-4</v>
      </c>
      <c r="O40" s="35">
        <v>280</v>
      </c>
      <c r="P40" s="59">
        <v>3.5542918073573839E-3</v>
      </c>
      <c r="Q40" s="35">
        <v>2253</v>
      </c>
      <c r="R40" s="59">
        <v>2.8599355149914952E-2</v>
      </c>
      <c r="S40" s="35">
        <v>2473</v>
      </c>
      <c r="T40" s="54">
        <v>3.1392012998552897E-2</v>
      </c>
      <c r="U40" s="37">
        <v>16549</v>
      </c>
      <c r="V40" s="59">
        <v>0.21007133971413339</v>
      </c>
    </row>
    <row r="41" spans="1:22" x14ac:dyDescent="0.2">
      <c r="A41" s="63" t="s">
        <v>273</v>
      </c>
      <c r="C41" s="35">
        <v>77053</v>
      </c>
      <c r="D41" s="59">
        <v>0.99999999999999989</v>
      </c>
      <c r="E41" s="35">
        <v>60768</v>
      </c>
      <c r="F41" s="59">
        <v>0.78865196682802741</v>
      </c>
      <c r="G41" s="35">
        <v>5783</v>
      </c>
      <c r="H41" s="59">
        <v>7.505223677209194E-2</v>
      </c>
      <c r="I41" s="35">
        <v>87</v>
      </c>
      <c r="J41" s="59">
        <v>1.1290929619872036E-3</v>
      </c>
      <c r="K41" s="35">
        <v>6293</v>
      </c>
      <c r="L41" s="59">
        <v>8.1671057583741061E-2</v>
      </c>
      <c r="M41" s="35">
        <v>25</v>
      </c>
      <c r="N41" s="59">
        <v>3.2445200057103555E-4</v>
      </c>
      <c r="O41" s="35">
        <v>387</v>
      </c>
      <c r="P41" s="59">
        <v>5.0225169688396295E-3</v>
      </c>
      <c r="Q41" s="35">
        <v>1813</v>
      </c>
      <c r="R41" s="59">
        <v>2.3529259081411496E-2</v>
      </c>
      <c r="S41" s="35">
        <v>1897</v>
      </c>
      <c r="T41" s="54">
        <v>2.4619417803330174E-2</v>
      </c>
      <c r="U41" s="37">
        <v>16285</v>
      </c>
      <c r="V41" s="59">
        <v>0.21134803317197254</v>
      </c>
    </row>
    <row r="42" spans="1:22" x14ac:dyDescent="0.2">
      <c r="A42" s="63" t="s">
        <v>274</v>
      </c>
      <c r="C42" s="35">
        <v>77713</v>
      </c>
      <c r="D42" s="59">
        <v>1</v>
      </c>
      <c r="E42" s="35">
        <v>52743</v>
      </c>
      <c r="F42" s="59">
        <v>0.67868953714307778</v>
      </c>
      <c r="G42" s="35">
        <v>2807</v>
      </c>
      <c r="H42" s="59">
        <v>3.6120082869018057E-2</v>
      </c>
      <c r="I42" s="35">
        <v>71</v>
      </c>
      <c r="J42" s="59">
        <v>9.1361805618107655E-4</v>
      </c>
      <c r="K42" s="35">
        <v>17569</v>
      </c>
      <c r="L42" s="59">
        <v>0.22607543139500469</v>
      </c>
      <c r="M42" s="35">
        <v>24</v>
      </c>
      <c r="N42" s="59">
        <v>3.0882863870909628E-4</v>
      </c>
      <c r="O42" s="35">
        <v>224</v>
      </c>
      <c r="P42" s="59">
        <v>2.8824006279515656E-3</v>
      </c>
      <c r="Q42" s="35">
        <v>2256</v>
      </c>
      <c r="R42" s="59">
        <v>2.9029892038655053E-2</v>
      </c>
      <c r="S42" s="35">
        <v>2019</v>
      </c>
      <c r="T42" s="54">
        <v>2.5980209231402724E-2</v>
      </c>
      <c r="U42" s="37">
        <v>24970</v>
      </c>
      <c r="V42" s="59">
        <v>0.32131046285692227</v>
      </c>
    </row>
    <row r="43" spans="1:22" x14ac:dyDescent="0.2">
      <c r="A43" s="63" t="s">
        <v>275</v>
      </c>
      <c r="C43" s="35">
        <v>76689</v>
      </c>
      <c r="D43" s="59">
        <v>1</v>
      </c>
      <c r="E43" s="35">
        <v>70842</v>
      </c>
      <c r="F43" s="59">
        <v>0.92375699252826349</v>
      </c>
      <c r="G43" s="35">
        <v>540</v>
      </c>
      <c r="H43" s="59">
        <v>7.0414270625513437E-3</v>
      </c>
      <c r="I43" s="35">
        <v>206</v>
      </c>
      <c r="J43" s="59">
        <v>2.6861740275658831E-3</v>
      </c>
      <c r="K43" s="35">
        <v>750</v>
      </c>
      <c r="L43" s="59">
        <v>9.7797598090990888E-3</v>
      </c>
      <c r="M43" s="35">
        <v>19</v>
      </c>
      <c r="N43" s="59">
        <v>2.477539151638436E-4</v>
      </c>
      <c r="O43" s="35">
        <v>225</v>
      </c>
      <c r="P43" s="59">
        <v>2.9339279427297266E-3</v>
      </c>
      <c r="Q43" s="35">
        <v>1655</v>
      </c>
      <c r="R43" s="59">
        <v>2.1580669978745321E-2</v>
      </c>
      <c r="S43" s="35">
        <v>2452</v>
      </c>
      <c r="T43" s="54">
        <v>3.1973294735881286E-2</v>
      </c>
      <c r="U43" s="37">
        <v>5847</v>
      </c>
      <c r="V43" s="59">
        <v>7.6243007471736499E-2</v>
      </c>
    </row>
    <row r="44" spans="1:22" x14ac:dyDescent="0.2">
      <c r="A44" s="63" t="s">
        <v>276</v>
      </c>
      <c r="C44" s="35">
        <v>75830</v>
      </c>
      <c r="D44" s="59">
        <v>1</v>
      </c>
      <c r="E44" s="35">
        <v>64325</v>
      </c>
      <c r="F44" s="59">
        <v>0.84827904523275743</v>
      </c>
      <c r="G44" s="35">
        <v>2748</v>
      </c>
      <c r="H44" s="59">
        <v>3.6238955558486087E-2</v>
      </c>
      <c r="I44" s="35">
        <v>162</v>
      </c>
      <c r="J44" s="59">
        <v>2.136357642094158E-3</v>
      </c>
      <c r="K44" s="35">
        <v>1286</v>
      </c>
      <c r="L44" s="59">
        <v>1.6958987208228932E-2</v>
      </c>
      <c r="M44" s="35">
        <v>27</v>
      </c>
      <c r="N44" s="59">
        <v>3.5605960701569301E-4</v>
      </c>
      <c r="O44" s="35">
        <v>207</v>
      </c>
      <c r="P44" s="59">
        <v>2.7297903204536464E-3</v>
      </c>
      <c r="Q44" s="35">
        <v>4364</v>
      </c>
      <c r="R44" s="59">
        <v>5.7549782408017933E-2</v>
      </c>
      <c r="S44" s="35">
        <v>2711</v>
      </c>
      <c r="T44" s="54">
        <v>3.5751022022946062E-2</v>
      </c>
      <c r="U44" s="37">
        <v>11505</v>
      </c>
      <c r="V44" s="59">
        <v>0.15172095476724251</v>
      </c>
    </row>
    <row r="45" spans="1:22" x14ac:dyDescent="0.2">
      <c r="A45" s="63" t="s">
        <v>277</v>
      </c>
      <c r="C45" s="35">
        <v>76330</v>
      </c>
      <c r="D45" s="59">
        <v>1</v>
      </c>
      <c r="E45" s="35">
        <v>68564</v>
      </c>
      <c r="F45" s="59">
        <v>0.8982575658325691</v>
      </c>
      <c r="G45" s="35">
        <v>1372</v>
      </c>
      <c r="H45" s="59">
        <v>1.7974584042971309E-2</v>
      </c>
      <c r="I45" s="35">
        <v>222</v>
      </c>
      <c r="J45" s="59">
        <v>2.9084239486440455E-3</v>
      </c>
      <c r="K45" s="35">
        <v>947</v>
      </c>
      <c r="L45" s="59">
        <v>1.2406655312459059E-2</v>
      </c>
      <c r="M45" s="35">
        <v>9</v>
      </c>
      <c r="N45" s="59">
        <v>1.1790907899908294E-4</v>
      </c>
      <c r="O45" s="35">
        <v>230</v>
      </c>
      <c r="P45" s="59">
        <v>3.0132320188654528E-3</v>
      </c>
      <c r="Q45" s="35">
        <v>2283</v>
      </c>
      <c r="R45" s="59">
        <v>2.9909603039434036E-2</v>
      </c>
      <c r="S45" s="35">
        <v>2703</v>
      </c>
      <c r="T45" s="54">
        <v>3.5412026726057907E-2</v>
      </c>
      <c r="U45" s="37">
        <v>7766</v>
      </c>
      <c r="V45" s="59">
        <v>0.1017424341674309</v>
      </c>
    </row>
    <row r="46" spans="1:22" x14ac:dyDescent="0.2">
      <c r="A46" s="63" t="s">
        <v>278</v>
      </c>
      <c r="C46" s="35">
        <v>74064</v>
      </c>
      <c r="D46" s="59">
        <v>0.99999999999999989</v>
      </c>
      <c r="E46" s="35">
        <v>56300</v>
      </c>
      <c r="F46" s="59">
        <v>0.76015338085979689</v>
      </c>
      <c r="G46" s="35">
        <v>2607</v>
      </c>
      <c r="H46" s="59">
        <v>3.5199287103046012E-2</v>
      </c>
      <c r="I46" s="35">
        <v>101</v>
      </c>
      <c r="J46" s="59">
        <v>1.3636854612227264E-3</v>
      </c>
      <c r="K46" s="35">
        <v>9714</v>
      </c>
      <c r="L46" s="59">
        <v>0.13115683732987687</v>
      </c>
      <c r="M46" s="35">
        <v>7</v>
      </c>
      <c r="N46" s="59">
        <v>9.4512853748109744E-5</v>
      </c>
      <c r="O46" s="35">
        <v>211</v>
      </c>
      <c r="P46" s="59">
        <v>2.8488874486930224E-3</v>
      </c>
      <c r="Q46" s="35">
        <v>2934</v>
      </c>
      <c r="R46" s="59">
        <v>3.9614387556707716E-2</v>
      </c>
      <c r="S46" s="35">
        <v>2190</v>
      </c>
      <c r="T46" s="54">
        <v>2.9569021386908621E-2</v>
      </c>
      <c r="U46" s="37">
        <v>17764</v>
      </c>
      <c r="V46" s="59">
        <v>0.23984661914020305</v>
      </c>
    </row>
    <row r="47" spans="1:22" x14ac:dyDescent="0.2">
      <c r="A47" s="63" t="s">
        <v>279</v>
      </c>
      <c r="C47" s="35">
        <v>73977</v>
      </c>
      <c r="D47" s="59">
        <v>0.99999999999999989</v>
      </c>
      <c r="E47" s="35">
        <v>64369</v>
      </c>
      <c r="F47" s="59">
        <v>0.87012179461183881</v>
      </c>
      <c r="G47" s="35">
        <v>1251</v>
      </c>
      <c r="H47" s="59">
        <v>1.691066142179326E-2</v>
      </c>
      <c r="I47" s="35">
        <v>128</v>
      </c>
      <c r="J47" s="59">
        <v>1.7302675155791666E-3</v>
      </c>
      <c r="K47" s="35">
        <v>2393</v>
      </c>
      <c r="L47" s="59">
        <v>3.2347891912351136E-2</v>
      </c>
      <c r="M47" s="35">
        <v>21</v>
      </c>
      <c r="N47" s="59">
        <v>2.8387201427470702E-4</v>
      </c>
      <c r="O47" s="35">
        <v>219</v>
      </c>
      <c r="P47" s="59">
        <v>2.9603795774362303E-3</v>
      </c>
      <c r="Q47" s="35">
        <v>2895</v>
      </c>
      <c r="R47" s="59">
        <v>3.9133784825013181E-2</v>
      </c>
      <c r="S47" s="35">
        <v>2701</v>
      </c>
      <c r="T47" s="54">
        <v>3.6511348121713506E-2</v>
      </c>
      <c r="U47" s="37">
        <v>9608</v>
      </c>
      <c r="V47" s="59">
        <v>0.12987820538816119</v>
      </c>
    </row>
    <row r="48" spans="1:22" x14ac:dyDescent="0.2">
      <c r="A48" s="63" t="s">
        <v>280</v>
      </c>
      <c r="C48" s="35">
        <v>75619</v>
      </c>
      <c r="D48" s="59">
        <v>1</v>
      </c>
      <c r="E48" s="35">
        <v>69789</v>
      </c>
      <c r="F48" s="59">
        <v>0.92290297412026079</v>
      </c>
      <c r="G48" s="35">
        <v>341</v>
      </c>
      <c r="H48" s="59">
        <v>4.5094486835319169E-3</v>
      </c>
      <c r="I48" s="35">
        <v>222</v>
      </c>
      <c r="J48" s="59">
        <v>2.9357701106864677E-3</v>
      </c>
      <c r="K48" s="35">
        <v>588</v>
      </c>
      <c r="L48" s="59">
        <v>7.775823536412806E-3</v>
      </c>
      <c r="M48" s="35">
        <v>61</v>
      </c>
      <c r="N48" s="59">
        <v>8.0667557095438975E-4</v>
      </c>
      <c r="O48" s="35">
        <v>192</v>
      </c>
      <c r="P48" s="59">
        <v>2.5390444200531614E-3</v>
      </c>
      <c r="Q48" s="35">
        <v>1929</v>
      </c>
      <c r="R48" s="59">
        <v>2.5509461907721603E-2</v>
      </c>
      <c r="S48" s="35">
        <v>2497</v>
      </c>
      <c r="T48" s="54">
        <v>3.3020801650378871E-2</v>
      </c>
      <c r="U48" s="37">
        <v>5830</v>
      </c>
      <c r="V48" s="59">
        <v>7.7097025879739225E-2</v>
      </c>
    </row>
    <row r="49" spans="1:22" x14ac:dyDescent="0.2">
      <c r="A49" s="63" t="s">
        <v>281</v>
      </c>
      <c r="C49" s="35">
        <v>71086</v>
      </c>
      <c r="D49" s="59">
        <v>0.99999999999999989</v>
      </c>
      <c r="E49" s="35">
        <v>62380</v>
      </c>
      <c r="F49" s="59">
        <v>0.87752862729651404</v>
      </c>
      <c r="G49" s="35">
        <v>2727</v>
      </c>
      <c r="H49" s="59">
        <v>3.8361984075626708E-2</v>
      </c>
      <c r="I49" s="35">
        <v>296</v>
      </c>
      <c r="J49" s="59">
        <v>4.1639704020482232E-3</v>
      </c>
      <c r="K49" s="35">
        <v>288</v>
      </c>
      <c r="L49" s="59">
        <v>4.0514306614523252E-3</v>
      </c>
      <c r="M49" s="35">
        <v>17</v>
      </c>
      <c r="N49" s="59">
        <v>2.391469487662831E-4</v>
      </c>
      <c r="O49" s="35">
        <v>139</v>
      </c>
      <c r="P49" s="59">
        <v>1.9553779928537266E-3</v>
      </c>
      <c r="Q49" s="35">
        <v>2163</v>
      </c>
      <c r="R49" s="59">
        <v>3.0427932363615903E-2</v>
      </c>
      <c r="S49" s="35">
        <v>3076</v>
      </c>
      <c r="T49" s="54">
        <v>4.3271530259122754E-2</v>
      </c>
      <c r="U49" s="37">
        <v>8706</v>
      </c>
      <c r="V49" s="59">
        <v>0.12247137270348592</v>
      </c>
    </row>
    <row r="50" spans="1:22" x14ac:dyDescent="0.2">
      <c r="A50" s="63" t="s">
        <v>282</v>
      </c>
      <c r="C50" s="35">
        <v>64844</v>
      </c>
      <c r="D50" s="59">
        <v>1</v>
      </c>
      <c r="E50" s="35">
        <v>40484</v>
      </c>
      <c r="F50" s="59">
        <v>0.62432915921288012</v>
      </c>
      <c r="G50" s="35">
        <v>18058</v>
      </c>
      <c r="H50" s="59">
        <v>0.27848374560483624</v>
      </c>
      <c r="I50" s="35">
        <v>253</v>
      </c>
      <c r="J50" s="59">
        <v>3.9016717043982483E-3</v>
      </c>
      <c r="K50" s="35">
        <v>715</v>
      </c>
      <c r="L50" s="59">
        <v>1.1026463512429831E-2</v>
      </c>
      <c r="M50" s="35">
        <v>16</v>
      </c>
      <c r="N50" s="59">
        <v>2.4674603664178645E-4</v>
      </c>
      <c r="O50" s="35">
        <v>231</v>
      </c>
      <c r="P50" s="59">
        <v>3.5623959040157918E-3</v>
      </c>
      <c r="Q50" s="35">
        <v>2384</v>
      </c>
      <c r="R50" s="59">
        <v>3.6765159459626183E-2</v>
      </c>
      <c r="S50" s="35">
        <v>2703</v>
      </c>
      <c r="T50" s="54">
        <v>4.1684658565171798E-2</v>
      </c>
      <c r="U50" s="37">
        <v>24360</v>
      </c>
      <c r="V50" s="59">
        <v>0.37567084078711988</v>
      </c>
    </row>
    <row r="51" spans="1:22" x14ac:dyDescent="0.2">
      <c r="A51" s="63" t="s">
        <v>283</v>
      </c>
      <c r="C51" s="35">
        <v>72856</v>
      </c>
      <c r="D51" s="59">
        <v>1.0000000000000002</v>
      </c>
      <c r="E51" s="35">
        <v>57911</v>
      </c>
      <c r="F51" s="59">
        <v>0.79486933128362802</v>
      </c>
      <c r="G51" s="35">
        <v>7326</v>
      </c>
      <c r="H51" s="59">
        <v>0.10055451850225101</v>
      </c>
      <c r="I51" s="35">
        <v>237</v>
      </c>
      <c r="J51" s="59">
        <v>3.2529922037992753E-3</v>
      </c>
      <c r="K51" s="35">
        <v>1667</v>
      </c>
      <c r="L51" s="59">
        <v>2.288075107060503E-2</v>
      </c>
      <c r="M51" s="35">
        <v>15</v>
      </c>
      <c r="N51" s="59">
        <v>2.0588558251894147E-4</v>
      </c>
      <c r="O51" s="35">
        <v>221</v>
      </c>
      <c r="P51" s="59">
        <v>3.0333809157790711E-3</v>
      </c>
      <c r="Q51" s="35">
        <v>2587</v>
      </c>
      <c r="R51" s="59">
        <v>3.5508400131766774E-2</v>
      </c>
      <c r="S51" s="35">
        <v>2892</v>
      </c>
      <c r="T51" s="54">
        <v>3.9694740309651914E-2</v>
      </c>
      <c r="U51" s="37">
        <v>14945</v>
      </c>
      <c r="V51" s="59">
        <v>0.20513066871637203</v>
      </c>
    </row>
    <row r="52" spans="1:22" x14ac:dyDescent="0.2">
      <c r="A52" s="63" t="s">
        <v>284</v>
      </c>
      <c r="C52" s="35">
        <v>76744</v>
      </c>
      <c r="D52" s="59">
        <v>0.99999999999999978</v>
      </c>
      <c r="E52" s="35">
        <v>69707</v>
      </c>
      <c r="F52" s="59">
        <v>0.9083055352861461</v>
      </c>
      <c r="G52" s="35">
        <v>1190</v>
      </c>
      <c r="H52" s="59">
        <v>1.5506098196601689E-2</v>
      </c>
      <c r="I52" s="35">
        <v>202</v>
      </c>
      <c r="J52" s="59">
        <v>2.6321275930365892E-3</v>
      </c>
      <c r="K52" s="35">
        <v>561</v>
      </c>
      <c r="L52" s="59">
        <v>7.310017721255082E-3</v>
      </c>
      <c r="M52" s="35">
        <v>10</v>
      </c>
      <c r="N52" s="59">
        <v>1.3030334618993015E-4</v>
      </c>
      <c r="O52" s="35">
        <v>210</v>
      </c>
      <c r="P52" s="59">
        <v>2.7363702699885334E-3</v>
      </c>
      <c r="Q52" s="35">
        <v>1967</v>
      </c>
      <c r="R52" s="59">
        <v>2.5630668195559262E-2</v>
      </c>
      <c r="S52" s="35">
        <v>2897</v>
      </c>
      <c r="T52" s="54">
        <v>3.7748879391222769E-2</v>
      </c>
      <c r="U52" s="37">
        <v>7037</v>
      </c>
      <c r="V52" s="59">
        <v>9.1694464713853854E-2</v>
      </c>
    </row>
    <row r="53" spans="1:22" x14ac:dyDescent="0.2">
      <c r="A53" s="63" t="s">
        <v>285</v>
      </c>
      <c r="C53" s="35">
        <v>73366</v>
      </c>
      <c r="D53" s="59">
        <v>1.0000000000000002</v>
      </c>
      <c r="E53" s="35">
        <v>63963</v>
      </c>
      <c r="F53" s="59">
        <v>0.87183436469209175</v>
      </c>
      <c r="G53" s="35">
        <v>1358</v>
      </c>
      <c r="H53" s="59">
        <v>1.8509936482839464E-2</v>
      </c>
      <c r="I53" s="35">
        <v>157</v>
      </c>
      <c r="J53" s="59">
        <v>2.1399558378540468E-3</v>
      </c>
      <c r="K53" s="35">
        <v>2675</v>
      </c>
      <c r="L53" s="59">
        <v>3.6461030995283916E-2</v>
      </c>
      <c r="M53" s="35">
        <v>26</v>
      </c>
      <c r="N53" s="59">
        <v>3.5438759098219884E-4</v>
      </c>
      <c r="O53" s="35">
        <v>217</v>
      </c>
      <c r="P53" s="59">
        <v>2.9577733555052749E-3</v>
      </c>
      <c r="Q53" s="35">
        <v>2306</v>
      </c>
      <c r="R53" s="59">
        <v>3.1431453261728866E-2</v>
      </c>
      <c r="S53" s="35">
        <v>2664</v>
      </c>
      <c r="T53" s="54">
        <v>3.6311097783714524E-2</v>
      </c>
      <c r="U53" s="37">
        <v>9403</v>
      </c>
      <c r="V53" s="59">
        <v>0.12816563530790828</v>
      </c>
    </row>
    <row r="54" spans="1:22" x14ac:dyDescent="0.2">
      <c r="A54" s="63" t="s">
        <v>286</v>
      </c>
      <c r="C54" s="35">
        <v>78658</v>
      </c>
      <c r="D54" s="59">
        <v>1</v>
      </c>
      <c r="E54" s="35">
        <v>54686</v>
      </c>
      <c r="F54" s="59">
        <v>0.69523761092323733</v>
      </c>
      <c r="G54" s="35">
        <v>5227</v>
      </c>
      <c r="H54" s="59">
        <v>6.6452236263317144E-2</v>
      </c>
      <c r="I54" s="35">
        <v>87</v>
      </c>
      <c r="J54" s="59">
        <v>1.1060540568028682E-3</v>
      </c>
      <c r="K54" s="35">
        <v>10261</v>
      </c>
      <c r="L54" s="59">
        <v>0.13045081237763481</v>
      </c>
      <c r="M54" s="35">
        <v>64</v>
      </c>
      <c r="N54" s="59">
        <v>8.1364896132624781E-4</v>
      </c>
      <c r="O54" s="35">
        <v>501</v>
      </c>
      <c r="P54" s="59">
        <v>6.369345775382034E-3</v>
      </c>
      <c r="Q54" s="35">
        <v>4218</v>
      </c>
      <c r="R54" s="59">
        <v>5.3624551857408019E-2</v>
      </c>
      <c r="S54" s="35">
        <v>3614</v>
      </c>
      <c r="T54" s="54">
        <v>4.5945739784891554E-2</v>
      </c>
      <c r="U54" s="37">
        <v>23972</v>
      </c>
      <c r="V54" s="59">
        <v>0.30476238907676267</v>
      </c>
    </row>
    <row r="55" spans="1:22" x14ac:dyDescent="0.2">
      <c r="A55" s="63" t="s">
        <v>287</v>
      </c>
      <c r="C55" s="35">
        <v>72426</v>
      </c>
      <c r="D55" s="59">
        <v>0.99999999999999989</v>
      </c>
      <c r="E55" s="35">
        <v>41810</v>
      </c>
      <c r="F55" s="59">
        <v>0.57727887775108389</v>
      </c>
      <c r="G55" s="35">
        <v>19073</v>
      </c>
      <c r="H55" s="59">
        <v>0.26334465523430811</v>
      </c>
      <c r="I55" s="35">
        <v>171</v>
      </c>
      <c r="J55" s="59">
        <v>2.3610305691326317E-3</v>
      </c>
      <c r="K55" s="35">
        <v>2798</v>
      </c>
      <c r="L55" s="59">
        <v>3.8632535277386575E-2</v>
      </c>
      <c r="M55" s="35">
        <v>61</v>
      </c>
      <c r="N55" s="59">
        <v>8.4223897495374592E-4</v>
      </c>
      <c r="O55" s="35">
        <v>441</v>
      </c>
      <c r="P55" s="59">
        <v>6.0889735730262611E-3</v>
      </c>
      <c r="Q55" s="35">
        <v>4135</v>
      </c>
      <c r="R55" s="59">
        <v>5.7092756744815398E-2</v>
      </c>
      <c r="S55" s="35">
        <v>3937</v>
      </c>
      <c r="T55" s="54">
        <v>5.4358931875293399E-2</v>
      </c>
      <c r="U55" s="37">
        <v>30616</v>
      </c>
      <c r="V55" s="59">
        <v>0.42272112224891611</v>
      </c>
    </row>
    <row r="56" spans="1:22" x14ac:dyDescent="0.2">
      <c r="A56" s="63" t="s">
        <v>288</v>
      </c>
      <c r="C56" s="35">
        <v>79483</v>
      </c>
      <c r="D56" s="59">
        <v>1</v>
      </c>
      <c r="E56" s="35">
        <v>51879</v>
      </c>
      <c r="F56" s="59">
        <v>0.6527056100046551</v>
      </c>
      <c r="G56" s="35">
        <v>7009</v>
      </c>
      <c r="H56" s="59">
        <v>8.8182378621843666E-2</v>
      </c>
      <c r="I56" s="35">
        <v>182</v>
      </c>
      <c r="J56" s="59">
        <v>2.2897978184014192E-3</v>
      </c>
      <c r="K56" s="35">
        <v>12650</v>
      </c>
      <c r="L56" s="59">
        <v>0.15915352968559315</v>
      </c>
      <c r="M56" s="35">
        <v>21</v>
      </c>
      <c r="N56" s="59">
        <v>2.6420744058477914E-4</v>
      </c>
      <c r="O56" s="35">
        <v>374</v>
      </c>
      <c r="P56" s="59">
        <v>4.7054087037479717E-3</v>
      </c>
      <c r="Q56" s="35">
        <v>4243</v>
      </c>
      <c r="R56" s="59">
        <v>5.3382484304819899E-2</v>
      </c>
      <c r="S56" s="35">
        <v>3125</v>
      </c>
      <c r="T56" s="54">
        <v>3.9316583420354038E-2</v>
      </c>
      <c r="U56" s="37">
        <v>27604</v>
      </c>
      <c r="V56" s="59">
        <v>0.3472943899953449</v>
      </c>
    </row>
    <row r="57" spans="1:22" x14ac:dyDescent="0.2">
      <c r="A57" s="63" t="s">
        <v>289</v>
      </c>
      <c r="C57" s="35">
        <v>69485</v>
      </c>
      <c r="D57" s="59">
        <v>1</v>
      </c>
      <c r="E57" s="35">
        <v>63532</v>
      </c>
      <c r="F57" s="59">
        <v>0.9143268331294524</v>
      </c>
      <c r="G57" s="35">
        <v>859</v>
      </c>
      <c r="H57" s="59">
        <v>1.2362380369864E-2</v>
      </c>
      <c r="I57" s="35">
        <v>148</v>
      </c>
      <c r="J57" s="59">
        <v>2.1299561056343096E-3</v>
      </c>
      <c r="K57" s="35">
        <v>429</v>
      </c>
      <c r="L57" s="59">
        <v>6.17399438727783E-3</v>
      </c>
      <c r="M57" s="35">
        <v>15</v>
      </c>
      <c r="N57" s="59">
        <v>2.1587392962509893E-4</v>
      </c>
      <c r="O57" s="35">
        <v>139</v>
      </c>
      <c r="P57" s="59">
        <v>2.0004317478592502E-3</v>
      </c>
      <c r="Q57" s="35">
        <v>1934</v>
      </c>
      <c r="R57" s="59">
        <v>2.7833345326329424E-2</v>
      </c>
      <c r="S57" s="35">
        <v>2429</v>
      </c>
      <c r="T57" s="54">
        <v>3.495718500395769E-2</v>
      </c>
      <c r="U57" s="37">
        <v>5953</v>
      </c>
      <c r="V57" s="59">
        <v>8.5673166870547601E-2</v>
      </c>
    </row>
    <row r="58" spans="1:22" x14ac:dyDescent="0.2">
      <c r="A58" s="63" t="s">
        <v>290</v>
      </c>
      <c r="C58" s="35">
        <v>73806</v>
      </c>
      <c r="D58" s="59">
        <v>1</v>
      </c>
      <c r="E58" s="35">
        <v>62905</v>
      </c>
      <c r="F58" s="59">
        <v>0.85230198086876408</v>
      </c>
      <c r="G58" s="35">
        <v>2118</v>
      </c>
      <c r="H58" s="59">
        <v>2.8696853914315909E-2</v>
      </c>
      <c r="I58" s="35">
        <v>262</v>
      </c>
      <c r="J58" s="59">
        <v>3.5498468959163213E-3</v>
      </c>
      <c r="K58" s="35">
        <v>378</v>
      </c>
      <c r="L58" s="59">
        <v>5.121534834566295E-3</v>
      </c>
      <c r="M58" s="35">
        <v>3</v>
      </c>
      <c r="N58" s="59">
        <v>4.0647101861637268E-5</v>
      </c>
      <c r="O58" s="35">
        <v>206</v>
      </c>
      <c r="P58" s="59">
        <v>2.7911009944990924E-3</v>
      </c>
      <c r="Q58" s="35">
        <v>5379</v>
      </c>
      <c r="R58" s="59">
        <v>7.2880253637915615E-2</v>
      </c>
      <c r="S58" s="35">
        <v>2555</v>
      </c>
      <c r="T58" s="54">
        <v>3.461778175216107E-2</v>
      </c>
      <c r="U58" s="37">
        <v>10901</v>
      </c>
      <c r="V58" s="59">
        <v>0.14769801913123595</v>
      </c>
    </row>
    <row r="59" spans="1:22" x14ac:dyDescent="0.2">
      <c r="A59" s="63" t="s">
        <v>291</v>
      </c>
      <c r="C59" s="35">
        <v>69603</v>
      </c>
      <c r="D59" s="59">
        <v>0.99999999999999978</v>
      </c>
      <c r="E59" s="35">
        <v>63150</v>
      </c>
      <c r="F59" s="59">
        <v>0.90728847894487308</v>
      </c>
      <c r="G59" s="35">
        <v>1170</v>
      </c>
      <c r="H59" s="59">
        <v>1.6809620274988148E-2</v>
      </c>
      <c r="I59" s="35">
        <v>241</v>
      </c>
      <c r="J59" s="59">
        <v>3.4624944327112336E-3</v>
      </c>
      <c r="K59" s="35">
        <v>337</v>
      </c>
      <c r="L59" s="59">
        <v>4.8417453270692351E-3</v>
      </c>
      <c r="M59" s="35">
        <v>11</v>
      </c>
      <c r="N59" s="59">
        <v>1.5803916497852103E-4</v>
      </c>
      <c r="O59" s="35">
        <v>173</v>
      </c>
      <c r="P59" s="59">
        <v>2.485525049207649E-3</v>
      </c>
      <c r="Q59" s="35">
        <v>2264</v>
      </c>
      <c r="R59" s="59">
        <v>3.2527333591942875E-2</v>
      </c>
      <c r="S59" s="35">
        <v>2257</v>
      </c>
      <c r="T59" s="54">
        <v>3.2426763214229271E-2</v>
      </c>
      <c r="U59" s="37">
        <v>6453</v>
      </c>
      <c r="V59" s="59">
        <v>9.2711521055126936E-2</v>
      </c>
    </row>
    <row r="60" spans="1:22" x14ac:dyDescent="0.2">
      <c r="A60" s="63" t="s">
        <v>292</v>
      </c>
      <c r="C60" s="35">
        <v>71355</v>
      </c>
      <c r="D60" s="59">
        <v>1</v>
      </c>
      <c r="E60" s="35">
        <v>60886</v>
      </c>
      <c r="F60" s="59">
        <v>0.85328288136780883</v>
      </c>
      <c r="G60" s="35">
        <v>2524</v>
      </c>
      <c r="H60" s="59">
        <v>3.5372433606614816E-2</v>
      </c>
      <c r="I60" s="35">
        <v>415</v>
      </c>
      <c r="J60" s="59">
        <v>5.81599047018429E-3</v>
      </c>
      <c r="K60" s="35">
        <v>495</v>
      </c>
      <c r="L60" s="59">
        <v>6.9371452596174062E-3</v>
      </c>
      <c r="M60" s="35">
        <v>10</v>
      </c>
      <c r="N60" s="59">
        <v>1.4014434867913952E-4</v>
      </c>
      <c r="O60" s="35">
        <v>229</v>
      </c>
      <c r="P60" s="59">
        <v>3.2093055847522947E-3</v>
      </c>
      <c r="Q60" s="35">
        <v>4016</v>
      </c>
      <c r="R60" s="59">
        <v>5.628197042954243E-2</v>
      </c>
      <c r="S60" s="35">
        <v>2780</v>
      </c>
      <c r="T60" s="54">
        <v>3.8960128932800785E-2</v>
      </c>
      <c r="U60" s="37">
        <v>10469</v>
      </c>
      <c r="V60" s="59">
        <v>0.14671711863219117</v>
      </c>
    </row>
    <row r="61" spans="1:22" x14ac:dyDescent="0.2">
      <c r="A61" s="63" t="s">
        <v>293</v>
      </c>
      <c r="C61" s="35">
        <v>74176</v>
      </c>
      <c r="D61" s="59">
        <v>1</v>
      </c>
      <c r="E61" s="35">
        <v>48781</v>
      </c>
      <c r="F61" s="59">
        <v>0.65763858930112162</v>
      </c>
      <c r="G61" s="35">
        <v>13870</v>
      </c>
      <c r="H61" s="59">
        <v>0.18698770491803279</v>
      </c>
      <c r="I61" s="35">
        <v>229</v>
      </c>
      <c r="J61" s="59">
        <v>3.0872519413287316E-3</v>
      </c>
      <c r="K61" s="35">
        <v>1891</v>
      </c>
      <c r="L61" s="59">
        <v>2.5493421052631578E-2</v>
      </c>
      <c r="M61" s="35">
        <v>26</v>
      </c>
      <c r="N61" s="59">
        <v>3.5051768766177741E-4</v>
      </c>
      <c r="O61" s="35">
        <v>502</v>
      </c>
      <c r="P61" s="59">
        <v>6.7676876617773947E-3</v>
      </c>
      <c r="Q61" s="35">
        <v>5380</v>
      </c>
      <c r="R61" s="59">
        <v>7.2530198446937019E-2</v>
      </c>
      <c r="S61" s="35">
        <v>3497</v>
      </c>
      <c r="T61" s="54">
        <v>4.7144628990509058E-2</v>
      </c>
      <c r="U61" s="37">
        <v>25395</v>
      </c>
      <c r="V61" s="59">
        <v>0.34236141069887832</v>
      </c>
    </row>
    <row r="62" spans="1:22" x14ac:dyDescent="0.2">
      <c r="A62" s="63" t="s">
        <v>294</v>
      </c>
      <c r="C62" s="35">
        <v>78415</v>
      </c>
      <c r="D62" s="59">
        <v>1</v>
      </c>
      <c r="E62" s="35">
        <v>64229</v>
      </c>
      <c r="F62" s="59">
        <v>0.81909073519097109</v>
      </c>
      <c r="G62" s="35">
        <v>4845</v>
      </c>
      <c r="H62" s="59">
        <v>6.1786647962762224E-2</v>
      </c>
      <c r="I62" s="35">
        <v>204</v>
      </c>
      <c r="J62" s="59">
        <v>2.6015430721163042E-3</v>
      </c>
      <c r="K62" s="35">
        <v>3153</v>
      </c>
      <c r="L62" s="59">
        <v>4.0209143658738761E-2</v>
      </c>
      <c r="M62" s="35">
        <v>19</v>
      </c>
      <c r="N62" s="59">
        <v>2.4230058024612638E-4</v>
      </c>
      <c r="O62" s="35">
        <v>260</v>
      </c>
      <c r="P62" s="59">
        <v>3.3156921507364661E-3</v>
      </c>
      <c r="Q62" s="35">
        <v>2878</v>
      </c>
      <c r="R62" s="59">
        <v>3.6702161576229041E-2</v>
      </c>
      <c r="S62" s="35">
        <v>2827</v>
      </c>
      <c r="T62" s="54">
        <v>3.605177580819996E-2</v>
      </c>
      <c r="U62" s="37">
        <v>14186</v>
      </c>
      <c r="V62" s="59">
        <v>0.18090926480902889</v>
      </c>
    </row>
    <row r="63" spans="1:22" x14ac:dyDescent="0.2">
      <c r="A63" s="63" t="s">
        <v>295</v>
      </c>
      <c r="C63" s="35">
        <v>69641</v>
      </c>
      <c r="D63" s="59">
        <v>1.0000000000000002</v>
      </c>
      <c r="E63" s="35">
        <v>49970</v>
      </c>
      <c r="F63" s="59">
        <v>0.71753708304016317</v>
      </c>
      <c r="G63" s="35">
        <v>9874</v>
      </c>
      <c r="H63" s="59">
        <v>0.14178429373501242</v>
      </c>
      <c r="I63" s="35">
        <v>324</v>
      </c>
      <c r="J63" s="59">
        <v>4.6524317571545494E-3</v>
      </c>
      <c r="K63" s="35">
        <v>2333</v>
      </c>
      <c r="L63" s="59">
        <v>3.350038052296779E-2</v>
      </c>
      <c r="M63" s="35">
        <v>13</v>
      </c>
      <c r="N63" s="59">
        <v>1.8667164457718873E-4</v>
      </c>
      <c r="O63" s="35">
        <v>273</v>
      </c>
      <c r="P63" s="59">
        <v>3.9201045361209634E-3</v>
      </c>
      <c r="Q63" s="35">
        <v>3826</v>
      </c>
      <c r="R63" s="59">
        <v>5.4938900934794158E-2</v>
      </c>
      <c r="S63" s="35">
        <v>3028</v>
      </c>
      <c r="T63" s="54">
        <v>4.3480133829209802E-2</v>
      </c>
      <c r="U63" s="37">
        <v>19671</v>
      </c>
      <c r="V63" s="59">
        <v>0.28246291695983688</v>
      </c>
    </row>
    <row r="64" spans="1:22" x14ac:dyDescent="0.2">
      <c r="A64" s="63" t="s">
        <v>296</v>
      </c>
      <c r="C64" s="35">
        <v>73007</v>
      </c>
      <c r="D64" s="59">
        <v>1</v>
      </c>
      <c r="E64" s="35">
        <v>64407</v>
      </c>
      <c r="F64" s="59">
        <v>0.88220307641732987</v>
      </c>
      <c r="G64" s="35">
        <v>2378</v>
      </c>
      <c r="H64" s="59">
        <v>3.2572219102277866E-2</v>
      </c>
      <c r="I64" s="35">
        <v>345</v>
      </c>
      <c r="J64" s="59">
        <v>4.7255742600024655E-3</v>
      </c>
      <c r="K64" s="35">
        <v>760</v>
      </c>
      <c r="L64" s="59">
        <v>1.0409960688701083E-2</v>
      </c>
      <c r="M64" s="35">
        <v>8</v>
      </c>
      <c r="N64" s="59">
        <v>1.0957853356527456E-4</v>
      </c>
      <c r="O64" s="35">
        <v>210</v>
      </c>
      <c r="P64" s="59">
        <v>2.8764365060884572E-3</v>
      </c>
      <c r="Q64" s="35">
        <v>2066</v>
      </c>
      <c r="R64" s="59">
        <v>2.8298656293232156E-2</v>
      </c>
      <c r="S64" s="35">
        <v>2833</v>
      </c>
      <c r="T64" s="54">
        <v>3.8804498198802856E-2</v>
      </c>
      <c r="U64" s="37">
        <v>8600</v>
      </c>
      <c r="V64" s="59">
        <v>0.11779692358267016</v>
      </c>
    </row>
    <row r="65" spans="1:22" x14ac:dyDescent="0.2">
      <c r="A65" s="63" t="s">
        <v>297</v>
      </c>
      <c r="C65" s="35">
        <v>65167</v>
      </c>
      <c r="D65" s="59">
        <v>1</v>
      </c>
      <c r="E65" s="35">
        <v>53621</v>
      </c>
      <c r="F65" s="59">
        <v>0.8228244356806359</v>
      </c>
      <c r="G65" s="35">
        <v>5546</v>
      </c>
      <c r="H65" s="59">
        <v>8.5104424018291464E-2</v>
      </c>
      <c r="I65" s="35">
        <v>164</v>
      </c>
      <c r="J65" s="59">
        <v>2.5166111682293187E-3</v>
      </c>
      <c r="K65" s="35">
        <v>697</v>
      </c>
      <c r="L65" s="59">
        <v>1.0695597464974603E-2</v>
      </c>
      <c r="M65" s="35">
        <v>18</v>
      </c>
      <c r="N65" s="59">
        <v>2.7621342090321791E-4</v>
      </c>
      <c r="O65" s="35">
        <v>152</v>
      </c>
      <c r="P65" s="59">
        <v>2.3324688876271735E-3</v>
      </c>
      <c r="Q65" s="35">
        <v>2356</v>
      </c>
      <c r="R65" s="59">
        <v>3.6153267758221183E-2</v>
      </c>
      <c r="S65" s="35">
        <v>2613</v>
      </c>
      <c r="T65" s="54">
        <v>4.0096981601117132E-2</v>
      </c>
      <c r="U65" s="37">
        <v>11546</v>
      </c>
      <c r="V65" s="59">
        <v>0.1771755643193641</v>
      </c>
    </row>
    <row r="66" spans="1:22" x14ac:dyDescent="0.2">
      <c r="A66" s="63" t="s">
        <v>298</v>
      </c>
      <c r="C66" s="35">
        <v>76708</v>
      </c>
      <c r="D66" s="59">
        <v>0.99999999999999989</v>
      </c>
      <c r="E66" s="35">
        <v>66975</v>
      </c>
      <c r="F66" s="59">
        <v>0.87311623298743291</v>
      </c>
      <c r="G66" s="35">
        <v>4172</v>
      </c>
      <c r="H66" s="59">
        <v>5.4388069041038746E-2</v>
      </c>
      <c r="I66" s="35">
        <v>288</v>
      </c>
      <c r="J66" s="59">
        <v>3.7544975752203161E-3</v>
      </c>
      <c r="K66" s="35">
        <v>526</v>
      </c>
      <c r="L66" s="59">
        <v>6.8571726547426602E-3</v>
      </c>
      <c r="M66" s="35">
        <v>13</v>
      </c>
      <c r="N66" s="59">
        <v>1.6947384888147261E-4</v>
      </c>
      <c r="O66" s="35">
        <v>160</v>
      </c>
      <c r="P66" s="59">
        <v>2.0858319862335087E-3</v>
      </c>
      <c r="Q66" s="35">
        <v>1961</v>
      </c>
      <c r="R66" s="59">
        <v>2.5564478281274443E-2</v>
      </c>
      <c r="S66" s="35">
        <v>2613</v>
      </c>
      <c r="T66" s="54">
        <v>3.4064243625175995E-2</v>
      </c>
      <c r="U66" s="37">
        <v>9733</v>
      </c>
      <c r="V66" s="59">
        <v>0.12688376701256715</v>
      </c>
    </row>
    <row r="67" spans="1:22" x14ac:dyDescent="0.2">
      <c r="A67" s="63" t="s">
        <v>299</v>
      </c>
      <c r="C67" s="35">
        <v>70941</v>
      </c>
      <c r="D67" s="59">
        <v>1</v>
      </c>
      <c r="E67" s="35">
        <v>59102</v>
      </c>
      <c r="F67" s="59">
        <v>0.8331148419108837</v>
      </c>
      <c r="G67" s="35">
        <v>2323</v>
      </c>
      <c r="H67" s="59">
        <v>3.274552092583978E-2</v>
      </c>
      <c r="I67" s="35">
        <v>463</v>
      </c>
      <c r="J67" s="59">
        <v>6.5265502318828323E-3</v>
      </c>
      <c r="K67" s="35">
        <v>385</v>
      </c>
      <c r="L67" s="59">
        <v>5.4270450092330242E-3</v>
      </c>
      <c r="M67" s="35">
        <v>20</v>
      </c>
      <c r="N67" s="59">
        <v>2.8192441606405324E-4</v>
      </c>
      <c r="O67" s="35">
        <v>229</v>
      </c>
      <c r="P67" s="59">
        <v>3.2280345639334094E-3</v>
      </c>
      <c r="Q67" s="35">
        <v>5642</v>
      </c>
      <c r="R67" s="59">
        <v>7.9530877771669409E-2</v>
      </c>
      <c r="S67" s="35">
        <v>2777</v>
      </c>
      <c r="T67" s="54">
        <v>3.9145205170493788E-2</v>
      </c>
      <c r="U67" s="37">
        <v>11839</v>
      </c>
      <c r="V67" s="59">
        <v>0.1668851580891163</v>
      </c>
    </row>
    <row r="68" spans="1:22" x14ac:dyDescent="0.2">
      <c r="A68" s="63" t="s">
        <v>300</v>
      </c>
      <c r="C68" s="35">
        <v>74641</v>
      </c>
      <c r="D68" s="59">
        <v>1.0000000000000002</v>
      </c>
      <c r="E68" s="35">
        <v>59374</v>
      </c>
      <c r="F68" s="59">
        <v>0.79546093969802123</v>
      </c>
      <c r="G68" s="35">
        <v>5047</v>
      </c>
      <c r="H68" s="59">
        <v>6.7616993341461124E-2</v>
      </c>
      <c r="I68" s="35">
        <v>261</v>
      </c>
      <c r="J68" s="59">
        <v>3.4967377178762343E-3</v>
      </c>
      <c r="K68" s="35">
        <v>2033</v>
      </c>
      <c r="L68" s="59">
        <v>2.7237041304376951E-2</v>
      </c>
      <c r="M68" s="35">
        <v>28</v>
      </c>
      <c r="N68" s="59">
        <v>3.7512895057676077E-4</v>
      </c>
      <c r="O68" s="35">
        <v>282</v>
      </c>
      <c r="P68" s="59">
        <v>3.778084430808805E-3</v>
      </c>
      <c r="Q68" s="35">
        <v>4490</v>
      </c>
      <c r="R68" s="59">
        <v>6.0154606717487707E-2</v>
      </c>
      <c r="S68" s="35">
        <v>3126</v>
      </c>
      <c r="T68" s="54">
        <v>4.1880467839391221E-2</v>
      </c>
      <c r="U68" s="37">
        <v>15267</v>
      </c>
      <c r="V68" s="59">
        <v>0.2045390603019788</v>
      </c>
    </row>
    <row r="69" spans="1:22" x14ac:dyDescent="0.2">
      <c r="A69" s="63" t="s">
        <v>301</v>
      </c>
      <c r="C69" s="35">
        <v>71672</v>
      </c>
      <c r="D69" s="59">
        <v>1</v>
      </c>
      <c r="E69" s="35">
        <v>41965</v>
      </c>
      <c r="F69" s="59">
        <v>0.58551456635785248</v>
      </c>
      <c r="G69" s="35">
        <v>14258</v>
      </c>
      <c r="H69" s="59">
        <v>0.19893403281616251</v>
      </c>
      <c r="I69" s="35">
        <v>339</v>
      </c>
      <c r="J69" s="59">
        <v>4.7298805670275704E-3</v>
      </c>
      <c r="K69" s="35">
        <v>2501</v>
      </c>
      <c r="L69" s="59">
        <v>3.4895077575622283E-2</v>
      </c>
      <c r="M69" s="35">
        <v>26</v>
      </c>
      <c r="N69" s="59">
        <v>3.6276370130594934E-4</v>
      </c>
      <c r="O69" s="35">
        <v>415</v>
      </c>
      <c r="P69" s="59">
        <v>5.7902667708449604E-3</v>
      </c>
      <c r="Q69" s="35">
        <v>8499</v>
      </c>
      <c r="R69" s="59">
        <v>0.11858187297689474</v>
      </c>
      <c r="S69" s="35">
        <v>3669</v>
      </c>
      <c r="T69" s="54">
        <v>5.119153923428954E-2</v>
      </c>
      <c r="U69" s="37">
        <v>29707</v>
      </c>
      <c r="V69" s="59">
        <v>0.41448543364214757</v>
      </c>
    </row>
    <row r="70" spans="1:22" x14ac:dyDescent="0.2">
      <c r="A70" s="63" t="s">
        <v>302</v>
      </c>
      <c r="C70" s="35">
        <v>81839</v>
      </c>
      <c r="D70" s="59">
        <v>0.99999999999999989</v>
      </c>
      <c r="E70" s="35">
        <v>59609</v>
      </c>
      <c r="F70" s="59">
        <v>0.72836911496963552</v>
      </c>
      <c r="G70" s="35">
        <v>6756</v>
      </c>
      <c r="H70" s="59">
        <v>8.2552328352008209E-2</v>
      </c>
      <c r="I70" s="35">
        <v>200</v>
      </c>
      <c r="J70" s="59">
        <v>2.4438226273537068E-3</v>
      </c>
      <c r="K70" s="35">
        <v>8697</v>
      </c>
      <c r="L70" s="59">
        <v>0.10626962695047594</v>
      </c>
      <c r="M70" s="35">
        <v>43</v>
      </c>
      <c r="N70" s="59">
        <v>5.2542186488104697E-4</v>
      </c>
      <c r="O70" s="35">
        <v>302</v>
      </c>
      <c r="P70" s="59">
        <v>3.690172167304097E-3</v>
      </c>
      <c r="Q70" s="35">
        <v>3735</v>
      </c>
      <c r="R70" s="59">
        <v>4.5638387565830475E-2</v>
      </c>
      <c r="S70" s="35">
        <v>2497</v>
      </c>
      <c r="T70" s="54">
        <v>3.0511125502511029E-2</v>
      </c>
      <c r="U70" s="37">
        <v>22230</v>
      </c>
      <c r="V70" s="59">
        <v>0.27163088503036448</v>
      </c>
    </row>
    <row r="71" spans="1:22" x14ac:dyDescent="0.2">
      <c r="A71" s="63" t="s">
        <v>303</v>
      </c>
      <c r="C71" s="35">
        <v>70625</v>
      </c>
      <c r="D71" s="59">
        <v>1</v>
      </c>
      <c r="E71" s="35">
        <v>60975</v>
      </c>
      <c r="F71" s="59">
        <v>0.86336283185840712</v>
      </c>
      <c r="G71" s="35">
        <v>3963</v>
      </c>
      <c r="H71" s="59">
        <v>5.6113274336283187E-2</v>
      </c>
      <c r="I71" s="35">
        <v>267</v>
      </c>
      <c r="J71" s="59">
        <v>3.7805309734513276E-3</v>
      </c>
      <c r="K71" s="35">
        <v>272</v>
      </c>
      <c r="L71" s="59">
        <v>3.8513274336283185E-3</v>
      </c>
      <c r="M71" s="35">
        <v>28</v>
      </c>
      <c r="N71" s="59">
        <v>3.9646017699115042E-4</v>
      </c>
      <c r="O71" s="35">
        <v>125</v>
      </c>
      <c r="P71" s="59">
        <v>1.7699115044247787E-3</v>
      </c>
      <c r="Q71" s="35">
        <v>3092</v>
      </c>
      <c r="R71" s="59">
        <v>4.3780530973451325E-2</v>
      </c>
      <c r="S71" s="35">
        <v>1903</v>
      </c>
      <c r="T71" s="54">
        <v>2.6945132743362833E-2</v>
      </c>
      <c r="U71" s="37">
        <v>9650</v>
      </c>
      <c r="V71" s="59">
        <v>0.13663716814159291</v>
      </c>
    </row>
    <row r="72" spans="1:22" x14ac:dyDescent="0.2">
      <c r="A72" s="63" t="s">
        <v>304</v>
      </c>
      <c r="C72" s="35">
        <v>75165</v>
      </c>
      <c r="D72" s="59">
        <v>1</v>
      </c>
      <c r="E72" s="35">
        <v>60856</v>
      </c>
      <c r="F72" s="59">
        <v>0.80963214261957028</v>
      </c>
      <c r="G72" s="35">
        <v>5633</v>
      </c>
      <c r="H72" s="59">
        <v>7.4941794718286436E-2</v>
      </c>
      <c r="I72" s="35">
        <v>223</v>
      </c>
      <c r="J72" s="59">
        <v>2.9668063593427793E-3</v>
      </c>
      <c r="K72" s="35">
        <v>1778</v>
      </c>
      <c r="L72" s="59">
        <v>2.3654626488392203E-2</v>
      </c>
      <c r="M72" s="35">
        <v>13</v>
      </c>
      <c r="N72" s="59">
        <v>1.7295283709173152E-4</v>
      </c>
      <c r="O72" s="35">
        <v>218</v>
      </c>
      <c r="P72" s="59">
        <v>2.9002860373844208E-3</v>
      </c>
      <c r="Q72" s="35">
        <v>3840</v>
      </c>
      <c r="R72" s="59">
        <v>5.1087607264019161E-2</v>
      </c>
      <c r="S72" s="35">
        <v>2604</v>
      </c>
      <c r="T72" s="54">
        <v>3.464378367591299E-2</v>
      </c>
      <c r="U72" s="37">
        <v>14309</v>
      </c>
      <c r="V72" s="59">
        <v>0.19036785738042972</v>
      </c>
    </row>
    <row r="73" spans="1:22" x14ac:dyDescent="0.2">
      <c r="A73" s="63" t="s">
        <v>305</v>
      </c>
      <c r="C73" s="35">
        <v>79315</v>
      </c>
      <c r="D73" s="59">
        <v>1</v>
      </c>
      <c r="E73" s="35">
        <v>55279</v>
      </c>
      <c r="F73" s="59">
        <v>0.69695517871777091</v>
      </c>
      <c r="G73" s="35">
        <v>9393</v>
      </c>
      <c r="H73" s="59">
        <v>0.11842652713862448</v>
      </c>
      <c r="I73" s="35">
        <v>306</v>
      </c>
      <c r="J73" s="59">
        <v>3.8580344197188428E-3</v>
      </c>
      <c r="K73" s="35">
        <v>6090</v>
      </c>
      <c r="L73" s="59">
        <v>7.6782449725776969E-2</v>
      </c>
      <c r="M73" s="35">
        <v>22</v>
      </c>
      <c r="N73" s="59">
        <v>2.773750236399168E-4</v>
      </c>
      <c r="O73" s="35">
        <v>242</v>
      </c>
      <c r="P73" s="59">
        <v>3.0511252600390845E-3</v>
      </c>
      <c r="Q73" s="35">
        <v>5490</v>
      </c>
      <c r="R73" s="59">
        <v>6.9217676353779234E-2</v>
      </c>
      <c r="S73" s="35">
        <v>2493</v>
      </c>
      <c r="T73" s="54">
        <v>3.1431633360650572E-2</v>
      </c>
      <c r="U73" s="37">
        <v>24036</v>
      </c>
      <c r="V73" s="59">
        <v>0.30304482128222909</v>
      </c>
    </row>
    <row r="74" spans="1:22" x14ac:dyDescent="0.2">
      <c r="A74" s="63" t="s">
        <v>306</v>
      </c>
      <c r="C74" s="35">
        <v>77010</v>
      </c>
      <c r="D74" s="59">
        <v>1</v>
      </c>
      <c r="E74" s="35">
        <v>69699</v>
      </c>
      <c r="F74" s="59">
        <v>0.9050642773665758</v>
      </c>
      <c r="G74" s="35">
        <v>931</v>
      </c>
      <c r="H74" s="59">
        <v>1.2089339046877029E-2</v>
      </c>
      <c r="I74" s="35">
        <v>120</v>
      </c>
      <c r="J74" s="59">
        <v>1.5582391897156214E-3</v>
      </c>
      <c r="K74" s="35">
        <v>1618</v>
      </c>
      <c r="L74" s="59">
        <v>2.1010258407998961E-2</v>
      </c>
      <c r="M74" s="35">
        <v>14</v>
      </c>
      <c r="N74" s="59">
        <v>1.8179457213348915E-4</v>
      </c>
      <c r="O74" s="35">
        <v>195</v>
      </c>
      <c r="P74" s="59">
        <v>2.5321386832878848E-3</v>
      </c>
      <c r="Q74" s="35">
        <v>2119</v>
      </c>
      <c r="R74" s="59">
        <v>2.7515907025061681E-2</v>
      </c>
      <c r="S74" s="35">
        <v>2314</v>
      </c>
      <c r="T74" s="54">
        <v>3.0048045708349565E-2</v>
      </c>
      <c r="U74" s="37">
        <v>7311</v>
      </c>
      <c r="V74" s="59">
        <v>9.493572263342423E-2</v>
      </c>
    </row>
    <row r="75" spans="1:22" x14ac:dyDescent="0.2">
      <c r="A75" s="63" t="s">
        <v>307</v>
      </c>
      <c r="C75" s="35">
        <v>74711</v>
      </c>
      <c r="D75" s="59">
        <v>1</v>
      </c>
      <c r="E75" s="35">
        <v>64215</v>
      </c>
      <c r="F75" s="59">
        <v>0.85951198618677305</v>
      </c>
      <c r="G75" s="35">
        <v>1904</v>
      </c>
      <c r="H75" s="59">
        <v>2.5484868359411599E-2</v>
      </c>
      <c r="I75" s="35">
        <v>259</v>
      </c>
      <c r="J75" s="59">
        <v>3.4666916518317249E-3</v>
      </c>
      <c r="K75" s="35">
        <v>1152</v>
      </c>
      <c r="L75" s="59">
        <v>1.5419416150232228E-2</v>
      </c>
      <c r="M75" s="35">
        <v>17</v>
      </c>
      <c r="N75" s="59">
        <v>2.2754346749474642E-4</v>
      </c>
      <c r="O75" s="35">
        <v>188</v>
      </c>
      <c r="P75" s="59">
        <v>2.5163630522948427E-3</v>
      </c>
      <c r="Q75" s="35">
        <v>4582</v>
      </c>
      <c r="R75" s="59">
        <v>6.1329656944760474E-2</v>
      </c>
      <c r="S75" s="35">
        <v>2394</v>
      </c>
      <c r="T75" s="54">
        <v>3.2043474187201347E-2</v>
      </c>
      <c r="U75" s="37">
        <v>10496</v>
      </c>
      <c r="V75" s="59">
        <v>0.14048801381322698</v>
      </c>
    </row>
    <row r="76" spans="1:22" x14ac:dyDescent="0.2">
      <c r="A76" s="63" t="s">
        <v>308</v>
      </c>
      <c r="C76" s="35">
        <v>76956</v>
      </c>
      <c r="D76" s="59">
        <v>1</v>
      </c>
      <c r="E76" s="35">
        <v>40471</v>
      </c>
      <c r="F76" s="59">
        <v>0.52589791569208377</v>
      </c>
      <c r="G76" s="35">
        <v>15962</v>
      </c>
      <c r="H76" s="59">
        <v>0.20741722542751703</v>
      </c>
      <c r="I76" s="35">
        <v>301</v>
      </c>
      <c r="J76" s="59">
        <v>3.9113259524923335E-3</v>
      </c>
      <c r="K76" s="35">
        <v>1122</v>
      </c>
      <c r="L76" s="59">
        <v>1.4579759862778732E-2</v>
      </c>
      <c r="M76" s="35">
        <v>33</v>
      </c>
      <c r="N76" s="59">
        <v>4.288164665523156E-4</v>
      </c>
      <c r="O76" s="35">
        <v>322</v>
      </c>
      <c r="P76" s="59">
        <v>4.1842091584801703E-3</v>
      </c>
      <c r="Q76" s="35">
        <v>15792</v>
      </c>
      <c r="R76" s="59">
        <v>0.20520817090285356</v>
      </c>
      <c r="S76" s="35">
        <v>2953</v>
      </c>
      <c r="T76" s="54">
        <v>3.8372576537242062E-2</v>
      </c>
      <c r="U76" s="37">
        <v>36485</v>
      </c>
      <c r="V76" s="59">
        <v>0.47410208430791623</v>
      </c>
    </row>
    <row r="77" spans="1:22" x14ac:dyDescent="0.2">
      <c r="A77" s="63" t="s">
        <v>312</v>
      </c>
      <c r="C77" s="35">
        <v>79357</v>
      </c>
      <c r="D77" s="59">
        <v>1</v>
      </c>
      <c r="E77" s="35">
        <v>58543</v>
      </c>
      <c r="F77" s="59">
        <v>0.73771689958037723</v>
      </c>
      <c r="G77" s="35">
        <v>9859</v>
      </c>
      <c r="H77" s="59">
        <v>0.12423604722960797</v>
      </c>
      <c r="I77" s="35">
        <v>211</v>
      </c>
      <c r="J77" s="59">
        <v>2.6588706730345151E-3</v>
      </c>
      <c r="K77" s="35">
        <v>2528</v>
      </c>
      <c r="L77" s="59">
        <v>3.1856042945171817E-2</v>
      </c>
      <c r="M77" s="35">
        <v>22</v>
      </c>
      <c r="N77" s="59">
        <v>2.7722822183298262E-4</v>
      </c>
      <c r="O77" s="35">
        <v>299</v>
      </c>
      <c r="P77" s="59">
        <v>3.7677835603664453E-3</v>
      </c>
      <c r="Q77" s="35">
        <v>5234</v>
      </c>
      <c r="R77" s="59">
        <v>6.5955114230628678E-2</v>
      </c>
      <c r="S77" s="35">
        <v>2661</v>
      </c>
      <c r="T77" s="54">
        <v>3.3532013558980306E-2</v>
      </c>
      <c r="U77" s="37">
        <v>20814</v>
      </c>
      <c r="V77" s="59">
        <v>0.26228310041962272</v>
      </c>
    </row>
    <row r="78" spans="1:22" x14ac:dyDescent="0.2">
      <c r="A78" s="63" t="s">
        <v>313</v>
      </c>
      <c r="C78" s="35">
        <v>77877</v>
      </c>
      <c r="D78" s="59">
        <v>0.99999999999999989</v>
      </c>
      <c r="E78" s="35">
        <v>53426</v>
      </c>
      <c r="F78" s="59">
        <v>0.68603053533135583</v>
      </c>
      <c r="G78" s="35">
        <v>5223</v>
      </c>
      <c r="H78" s="59">
        <v>6.7067298432142999E-2</v>
      </c>
      <c r="I78" s="35">
        <v>257</v>
      </c>
      <c r="J78" s="59">
        <v>3.3000757604941125E-3</v>
      </c>
      <c r="K78" s="35">
        <v>2628</v>
      </c>
      <c r="L78" s="59">
        <v>3.374552178435225E-2</v>
      </c>
      <c r="M78" s="35">
        <v>17</v>
      </c>
      <c r="N78" s="59">
        <v>2.1829294913774285E-4</v>
      </c>
      <c r="O78" s="35">
        <v>204</v>
      </c>
      <c r="P78" s="59">
        <v>2.6195153896529143E-3</v>
      </c>
      <c r="Q78" s="35">
        <v>13587</v>
      </c>
      <c r="R78" s="59">
        <v>0.17446742940791249</v>
      </c>
      <c r="S78" s="35">
        <v>2535</v>
      </c>
      <c r="T78" s="54">
        <v>3.2551330944951655E-2</v>
      </c>
      <c r="U78" s="37">
        <v>24451</v>
      </c>
      <c r="V78" s="59">
        <v>0.31396946466864417</v>
      </c>
    </row>
    <row r="79" spans="1:22" x14ac:dyDescent="0.2">
      <c r="A79" s="63" t="s">
        <v>314</v>
      </c>
      <c r="C79" s="35">
        <v>71121</v>
      </c>
      <c r="D79" s="59">
        <v>0.99999999999999978</v>
      </c>
      <c r="E79" s="35">
        <v>58965</v>
      </c>
      <c r="F79" s="59">
        <v>0.82908001855991897</v>
      </c>
      <c r="G79" s="35">
        <v>3794</v>
      </c>
      <c r="H79" s="59">
        <v>5.3345706612674175E-2</v>
      </c>
      <c r="I79" s="35">
        <v>351</v>
      </c>
      <c r="J79" s="59">
        <v>4.9352511916311639E-3</v>
      </c>
      <c r="K79" s="35">
        <v>1242</v>
      </c>
      <c r="L79" s="59">
        <v>1.7463196524233348E-2</v>
      </c>
      <c r="M79" s="35">
        <v>65</v>
      </c>
      <c r="N79" s="59">
        <v>9.1393540585762295E-4</v>
      </c>
      <c r="O79" s="35">
        <v>253</v>
      </c>
      <c r="P79" s="59">
        <v>3.5573178104919786E-3</v>
      </c>
      <c r="Q79" s="35">
        <v>3489</v>
      </c>
      <c r="R79" s="59">
        <v>4.90572404774961E-2</v>
      </c>
      <c r="S79" s="35">
        <v>2962</v>
      </c>
      <c r="T79" s="54">
        <v>4.1647333417696601E-2</v>
      </c>
      <c r="U79" s="37">
        <v>12156</v>
      </c>
      <c r="V79" s="59">
        <v>0.170919981440081</v>
      </c>
    </row>
    <row r="80" spans="1:22" x14ac:dyDescent="0.2">
      <c r="A80" s="63" t="s">
        <v>315</v>
      </c>
      <c r="C80" s="35">
        <v>65091</v>
      </c>
      <c r="D80" s="59">
        <v>0.99999999999999989</v>
      </c>
      <c r="E80" s="35">
        <v>46579</v>
      </c>
      <c r="F80" s="59">
        <v>0.71559816257239861</v>
      </c>
      <c r="G80" s="35">
        <v>11618</v>
      </c>
      <c r="H80" s="59">
        <v>0.17848857752991965</v>
      </c>
      <c r="I80" s="35">
        <v>256</v>
      </c>
      <c r="J80" s="59">
        <v>3.9329554009002784E-3</v>
      </c>
      <c r="K80" s="35">
        <v>1354</v>
      </c>
      <c r="L80" s="59">
        <v>2.0801646925074128E-2</v>
      </c>
      <c r="M80" s="35">
        <v>20</v>
      </c>
      <c r="N80" s="59">
        <v>3.0726214069533422E-4</v>
      </c>
      <c r="O80" s="35">
        <v>232</v>
      </c>
      <c r="P80" s="59">
        <v>3.5642408320658769E-3</v>
      </c>
      <c r="Q80" s="35">
        <v>2719</v>
      </c>
      <c r="R80" s="59">
        <v>4.1772288027530691E-2</v>
      </c>
      <c r="S80" s="35">
        <v>2313</v>
      </c>
      <c r="T80" s="54">
        <v>3.5534866571415406E-2</v>
      </c>
      <c r="U80" s="37">
        <v>18512</v>
      </c>
      <c r="V80" s="59">
        <v>0.28440183742760133</v>
      </c>
    </row>
    <row r="81" spans="1:22" x14ac:dyDescent="0.2">
      <c r="A81" s="63" t="s">
        <v>316</v>
      </c>
      <c r="C81" s="35">
        <v>74760</v>
      </c>
      <c r="D81" s="59">
        <v>0.99999999999999989</v>
      </c>
      <c r="E81" s="35">
        <v>65208</v>
      </c>
      <c r="F81" s="59">
        <v>0.87223113964686994</v>
      </c>
      <c r="G81" s="35">
        <v>865</v>
      </c>
      <c r="H81" s="59">
        <v>1.157035848047084E-2</v>
      </c>
      <c r="I81" s="35">
        <v>292</v>
      </c>
      <c r="J81" s="59">
        <v>3.9058319957196363E-3</v>
      </c>
      <c r="K81" s="35">
        <v>543</v>
      </c>
      <c r="L81" s="59">
        <v>7.2632423756019259E-3</v>
      </c>
      <c r="M81" s="35">
        <v>16</v>
      </c>
      <c r="N81" s="59">
        <v>2.1401819154628142E-4</v>
      </c>
      <c r="O81" s="35">
        <v>222</v>
      </c>
      <c r="P81" s="59">
        <v>2.9695024077046549E-3</v>
      </c>
      <c r="Q81" s="35">
        <v>5237</v>
      </c>
      <c r="R81" s="59">
        <v>7.0050829320492239E-2</v>
      </c>
      <c r="S81" s="35">
        <v>2377</v>
      </c>
      <c r="T81" s="54">
        <v>3.1795077581594437E-2</v>
      </c>
      <c r="U81" s="37">
        <v>9552</v>
      </c>
      <c r="V81" s="59">
        <v>0.12776886035313001</v>
      </c>
    </row>
    <row r="82" spans="1:22" x14ac:dyDescent="0.2">
      <c r="A82" s="63" t="s">
        <v>317</v>
      </c>
      <c r="C82" s="35">
        <v>67434</v>
      </c>
      <c r="D82" s="59">
        <v>1</v>
      </c>
      <c r="E82" s="35">
        <v>62491</v>
      </c>
      <c r="F82" s="59">
        <v>0.9266986979861791</v>
      </c>
      <c r="G82" s="35">
        <v>717</v>
      </c>
      <c r="H82" s="59">
        <v>1.0632618560370139E-2</v>
      </c>
      <c r="I82" s="35">
        <v>224</v>
      </c>
      <c r="J82" s="59">
        <v>3.3217664679538513E-3</v>
      </c>
      <c r="K82" s="35">
        <v>303</v>
      </c>
      <c r="L82" s="59">
        <v>4.493282320491147E-3</v>
      </c>
      <c r="M82" s="35">
        <v>2</v>
      </c>
      <c r="N82" s="59">
        <v>2.9658629178159384E-5</v>
      </c>
      <c r="O82" s="35">
        <v>142</v>
      </c>
      <c r="P82" s="59">
        <v>2.1057626716493162E-3</v>
      </c>
      <c r="Q82" s="35">
        <v>1585</v>
      </c>
      <c r="R82" s="59">
        <v>2.3504463623691314E-2</v>
      </c>
      <c r="S82" s="35">
        <v>1970</v>
      </c>
      <c r="T82" s="54">
        <v>2.9213749740486995E-2</v>
      </c>
      <c r="U82" s="37">
        <v>4943</v>
      </c>
      <c r="V82" s="59">
        <v>7.3301302013820915E-2</v>
      </c>
    </row>
    <row r="83" spans="1:22" x14ac:dyDescent="0.2">
      <c r="A83" s="63" t="s">
        <v>318</v>
      </c>
      <c r="C83" s="35">
        <v>70165</v>
      </c>
      <c r="D83" s="59">
        <v>1</v>
      </c>
      <c r="E83" s="35">
        <v>63411</v>
      </c>
      <c r="F83" s="59">
        <v>0.90374118150074823</v>
      </c>
      <c r="G83" s="35">
        <v>845</v>
      </c>
      <c r="H83" s="59">
        <v>1.2043041402408609E-2</v>
      </c>
      <c r="I83" s="35">
        <v>230</v>
      </c>
      <c r="J83" s="59">
        <v>3.2779876006555973E-3</v>
      </c>
      <c r="K83" s="35">
        <v>312</v>
      </c>
      <c r="L83" s="59">
        <v>4.4466614408893322E-3</v>
      </c>
      <c r="M83" s="35">
        <v>8</v>
      </c>
      <c r="N83" s="59">
        <v>1.1401696002280339E-4</v>
      </c>
      <c r="O83" s="35">
        <v>170</v>
      </c>
      <c r="P83" s="59">
        <v>2.4228604004845719E-3</v>
      </c>
      <c r="Q83" s="35">
        <v>2717</v>
      </c>
      <c r="R83" s="59">
        <v>3.8723010047744602E-2</v>
      </c>
      <c r="S83" s="35">
        <v>2472</v>
      </c>
      <c r="T83" s="54">
        <v>3.5231240647046247E-2</v>
      </c>
      <c r="U83" s="37">
        <v>6754</v>
      </c>
      <c r="V83" s="59">
        <v>9.6258818499251761E-2</v>
      </c>
    </row>
    <row r="84" spans="1:22" x14ac:dyDescent="0.2">
      <c r="A84" s="63" t="s">
        <v>319</v>
      </c>
      <c r="C84" s="35">
        <v>66695</v>
      </c>
      <c r="D84" s="59">
        <v>1.0000000000000002</v>
      </c>
      <c r="E84" s="35">
        <v>59219</v>
      </c>
      <c r="F84" s="59">
        <v>0.88790763925331739</v>
      </c>
      <c r="G84" s="35">
        <v>1985</v>
      </c>
      <c r="H84" s="59">
        <v>2.9762351000824649E-2</v>
      </c>
      <c r="I84" s="35">
        <v>252</v>
      </c>
      <c r="J84" s="59">
        <v>3.7783941824724491E-3</v>
      </c>
      <c r="K84" s="35">
        <v>362</v>
      </c>
      <c r="L84" s="59">
        <v>5.4276932303770897E-3</v>
      </c>
      <c r="M84" s="35">
        <v>7</v>
      </c>
      <c r="N84" s="59">
        <v>1.0495539395756804E-4</v>
      </c>
      <c r="O84" s="35">
        <v>183</v>
      </c>
      <c r="P84" s="59">
        <v>2.7438338706049928E-3</v>
      </c>
      <c r="Q84" s="35">
        <v>2479</v>
      </c>
      <c r="R84" s="59">
        <v>3.7169203088687305E-2</v>
      </c>
      <c r="S84" s="35">
        <v>2208</v>
      </c>
      <c r="T84" s="54">
        <v>3.31059299797586E-2</v>
      </c>
      <c r="U84" s="37">
        <v>7476</v>
      </c>
      <c r="V84" s="59">
        <v>0.11209236074668266</v>
      </c>
    </row>
    <row r="85" spans="1:22" x14ac:dyDescent="0.2">
      <c r="A85" s="63" t="s">
        <v>320</v>
      </c>
      <c r="C85" s="35">
        <v>67404</v>
      </c>
      <c r="D85" s="59">
        <v>0.99999999999999989</v>
      </c>
      <c r="E85" s="35">
        <v>62975</v>
      </c>
      <c r="F85" s="59">
        <v>0.9342917334282832</v>
      </c>
      <c r="G85" s="35">
        <v>304</v>
      </c>
      <c r="H85" s="59">
        <v>4.5101180938816685E-3</v>
      </c>
      <c r="I85" s="35">
        <v>201</v>
      </c>
      <c r="J85" s="59">
        <v>2.9820188712836033E-3</v>
      </c>
      <c r="K85" s="35">
        <v>237</v>
      </c>
      <c r="L85" s="59">
        <v>3.516111803453801E-3</v>
      </c>
      <c r="M85" s="35">
        <v>16</v>
      </c>
      <c r="N85" s="59">
        <v>2.3737463652008783E-4</v>
      </c>
      <c r="O85" s="35">
        <v>118</v>
      </c>
      <c r="P85" s="59">
        <v>1.7506379443356476E-3</v>
      </c>
      <c r="Q85" s="35">
        <v>1695</v>
      </c>
      <c r="R85" s="59">
        <v>2.5146875556346805E-2</v>
      </c>
      <c r="S85" s="35">
        <v>1858</v>
      </c>
      <c r="T85" s="54">
        <v>2.7565129665895201E-2</v>
      </c>
      <c r="U85" s="37">
        <v>4429</v>
      </c>
      <c r="V85" s="59">
        <v>6.5708266571716814E-2</v>
      </c>
    </row>
    <row r="86" spans="1:22" x14ac:dyDescent="0.2">
      <c r="A86" s="63" t="s">
        <v>321</v>
      </c>
      <c r="C86" s="35">
        <v>70969</v>
      </c>
      <c r="D86" s="59">
        <v>1.0000000000000002</v>
      </c>
      <c r="E86" s="35">
        <v>65964</v>
      </c>
      <c r="F86" s="59">
        <v>0.92947625019374658</v>
      </c>
      <c r="G86" s="35">
        <v>269</v>
      </c>
      <c r="H86" s="59">
        <v>3.7903873522242104E-3</v>
      </c>
      <c r="I86" s="35">
        <v>205</v>
      </c>
      <c r="J86" s="59">
        <v>2.8885851568994912E-3</v>
      </c>
      <c r="K86" s="35">
        <v>243</v>
      </c>
      <c r="L86" s="59">
        <v>3.4240302103735435E-3</v>
      </c>
      <c r="M86" s="35">
        <v>19</v>
      </c>
      <c r="N86" s="59">
        <v>2.6772252673702604E-4</v>
      </c>
      <c r="O86" s="35">
        <v>154</v>
      </c>
      <c r="P86" s="59">
        <v>2.1699615325001058E-3</v>
      </c>
      <c r="Q86" s="35">
        <v>1816</v>
      </c>
      <c r="R86" s="59">
        <v>2.5588637292338907E-2</v>
      </c>
      <c r="S86" s="35">
        <v>2299</v>
      </c>
      <c r="T86" s="54">
        <v>3.239442573518015E-2</v>
      </c>
      <c r="U86" s="37">
        <v>5005</v>
      </c>
      <c r="V86" s="59">
        <v>7.0523749806253436E-2</v>
      </c>
    </row>
    <row r="87" spans="1:22" x14ac:dyDescent="0.2">
      <c r="A87" s="63" t="s">
        <v>322</v>
      </c>
      <c r="C87" s="35">
        <v>79020</v>
      </c>
      <c r="D87" s="59">
        <v>1</v>
      </c>
      <c r="E87" s="35">
        <v>68446</v>
      </c>
      <c r="F87" s="59">
        <v>0.86618577575297395</v>
      </c>
      <c r="G87" s="35">
        <v>3796</v>
      </c>
      <c r="H87" s="59">
        <v>4.8038471273095421E-2</v>
      </c>
      <c r="I87" s="35">
        <v>215</v>
      </c>
      <c r="J87" s="59">
        <v>2.7208301695773223E-3</v>
      </c>
      <c r="K87" s="35">
        <v>1575</v>
      </c>
      <c r="L87" s="59">
        <v>1.9931662870159454E-2</v>
      </c>
      <c r="M87" s="35">
        <v>12</v>
      </c>
      <c r="N87" s="59">
        <v>1.5186028853454822E-4</v>
      </c>
      <c r="O87" s="35">
        <v>174</v>
      </c>
      <c r="P87" s="59">
        <v>2.2019741837509491E-3</v>
      </c>
      <c r="Q87" s="35">
        <v>2707</v>
      </c>
      <c r="R87" s="59">
        <v>3.4257150088585167E-2</v>
      </c>
      <c r="S87" s="35">
        <v>2095</v>
      </c>
      <c r="T87" s="54">
        <v>2.6512275373323211E-2</v>
      </c>
      <c r="U87" s="37">
        <v>10574</v>
      </c>
      <c r="V87" s="59">
        <v>0.13381422424702608</v>
      </c>
    </row>
    <row r="88" spans="1:22" x14ac:dyDescent="0.2">
      <c r="A88" s="63" t="s">
        <v>323</v>
      </c>
      <c r="C88" s="35">
        <v>75283</v>
      </c>
      <c r="D88" s="59">
        <v>1</v>
      </c>
      <c r="E88" s="35">
        <v>69808</v>
      </c>
      <c r="F88" s="59">
        <v>0.92727441786326259</v>
      </c>
      <c r="G88" s="35">
        <v>285</v>
      </c>
      <c r="H88" s="59">
        <v>3.7857152345150964E-3</v>
      </c>
      <c r="I88" s="35">
        <v>244</v>
      </c>
      <c r="J88" s="59">
        <v>3.2411035691988894E-3</v>
      </c>
      <c r="K88" s="35">
        <v>285</v>
      </c>
      <c r="L88" s="59">
        <v>3.7857152345150964E-3</v>
      </c>
      <c r="M88" s="35">
        <v>8</v>
      </c>
      <c r="N88" s="59">
        <v>1.0626569079340621E-4</v>
      </c>
      <c r="O88" s="35">
        <v>195</v>
      </c>
      <c r="P88" s="59">
        <v>2.5902262130892764E-3</v>
      </c>
      <c r="Q88" s="35">
        <v>2137</v>
      </c>
      <c r="R88" s="59">
        <v>2.8386222653188634E-2</v>
      </c>
      <c r="S88" s="35">
        <v>2321</v>
      </c>
      <c r="T88" s="54">
        <v>3.0830333541436977E-2</v>
      </c>
      <c r="U88" s="37">
        <v>5475</v>
      </c>
      <c r="V88" s="59">
        <v>7.2725582136737382E-2</v>
      </c>
    </row>
    <row r="89" spans="1:22" x14ac:dyDescent="0.2">
      <c r="A89" s="63" t="s">
        <v>324</v>
      </c>
      <c r="C89" s="35">
        <v>78213</v>
      </c>
      <c r="D89" s="59">
        <v>1</v>
      </c>
      <c r="E89" s="35">
        <v>69874</v>
      </c>
      <c r="F89" s="59">
        <v>0.89338089575901702</v>
      </c>
      <c r="G89" s="35">
        <v>1593</v>
      </c>
      <c r="H89" s="59">
        <v>2.0367458095201563E-2</v>
      </c>
      <c r="I89" s="35">
        <v>227</v>
      </c>
      <c r="J89" s="59">
        <v>2.9023308145704678E-3</v>
      </c>
      <c r="K89" s="35">
        <v>1030</v>
      </c>
      <c r="L89" s="59">
        <v>1.3169166251134722E-2</v>
      </c>
      <c r="M89" s="35">
        <v>11</v>
      </c>
      <c r="N89" s="59">
        <v>1.40641581322798E-4</v>
      </c>
      <c r="O89" s="35">
        <v>223</v>
      </c>
      <c r="P89" s="59">
        <v>2.8511884213621775E-3</v>
      </c>
      <c r="Q89" s="35">
        <v>3182</v>
      </c>
      <c r="R89" s="59">
        <v>4.0683773797194837E-2</v>
      </c>
      <c r="S89" s="35">
        <v>2073</v>
      </c>
      <c r="T89" s="54">
        <v>2.6504545280196388E-2</v>
      </c>
      <c r="U89" s="37">
        <v>8339</v>
      </c>
      <c r="V89" s="59">
        <v>0.10661910424098296</v>
      </c>
    </row>
    <row r="90" spans="1:22" x14ac:dyDescent="0.2">
      <c r="A90" s="63" t="s">
        <v>325</v>
      </c>
      <c r="C90" s="35">
        <v>73054</v>
      </c>
      <c r="D90" s="59">
        <v>1</v>
      </c>
      <c r="E90" s="35">
        <v>65535</v>
      </c>
      <c r="F90" s="59">
        <v>0.89707613546143949</v>
      </c>
      <c r="G90" s="35">
        <v>506</v>
      </c>
      <c r="H90" s="59">
        <v>6.9263832233690146E-3</v>
      </c>
      <c r="I90" s="35">
        <v>214</v>
      </c>
      <c r="J90" s="59">
        <v>2.9293399403181207E-3</v>
      </c>
      <c r="K90" s="35">
        <v>1148</v>
      </c>
      <c r="L90" s="59">
        <v>1.5714403044323377E-2</v>
      </c>
      <c r="M90" s="35">
        <v>8</v>
      </c>
      <c r="N90" s="59">
        <v>1.0950803515207928E-4</v>
      </c>
      <c r="O90" s="35">
        <v>159</v>
      </c>
      <c r="P90" s="59">
        <v>2.1764721986475759E-3</v>
      </c>
      <c r="Q90" s="35">
        <v>3425</v>
      </c>
      <c r="R90" s="59">
        <v>4.6883127549483941E-2</v>
      </c>
      <c r="S90" s="35">
        <v>2059</v>
      </c>
      <c r="T90" s="54">
        <v>2.8184630547266405E-2</v>
      </c>
      <c r="U90" s="37">
        <v>7519</v>
      </c>
      <c r="V90" s="59">
        <v>0.10292386453856052</v>
      </c>
    </row>
    <row r="91" spans="1:22" x14ac:dyDescent="0.2">
      <c r="A91" s="63" t="s">
        <v>326</v>
      </c>
      <c r="C91" s="35">
        <v>74801</v>
      </c>
      <c r="D91" s="59">
        <v>1</v>
      </c>
      <c r="E91" s="35">
        <v>54661</v>
      </c>
      <c r="F91" s="59">
        <v>0.73075226267028515</v>
      </c>
      <c r="G91" s="35">
        <v>1603</v>
      </c>
      <c r="H91" s="59">
        <v>2.1430194783492198E-2</v>
      </c>
      <c r="I91" s="35">
        <v>149</v>
      </c>
      <c r="J91" s="59">
        <v>1.9919519792516143E-3</v>
      </c>
      <c r="K91" s="35">
        <v>3944</v>
      </c>
      <c r="L91" s="59">
        <v>5.2726567826633333E-2</v>
      </c>
      <c r="M91" s="35">
        <v>40</v>
      </c>
      <c r="N91" s="59">
        <v>5.3475220919506426E-4</v>
      </c>
      <c r="O91" s="35">
        <v>210</v>
      </c>
      <c r="P91" s="59">
        <v>2.8074490982740873E-3</v>
      </c>
      <c r="Q91" s="35">
        <v>12232</v>
      </c>
      <c r="R91" s="59">
        <v>0.16352722557185065</v>
      </c>
      <c r="S91" s="35">
        <v>1962</v>
      </c>
      <c r="T91" s="54">
        <v>2.6229595861017901E-2</v>
      </c>
      <c r="U91" s="37">
        <v>20140</v>
      </c>
      <c r="V91" s="59">
        <v>0.26924773732971485</v>
      </c>
    </row>
    <row r="92" spans="1:22" x14ac:dyDescent="0.2">
      <c r="A92" s="63" t="s">
        <v>327</v>
      </c>
      <c r="C92" s="35">
        <v>70168</v>
      </c>
      <c r="D92" s="59">
        <v>1.0000000000000002</v>
      </c>
      <c r="E92" s="35">
        <v>62072</v>
      </c>
      <c r="F92" s="59">
        <v>0.88461976969558775</v>
      </c>
      <c r="G92" s="35">
        <v>1482</v>
      </c>
      <c r="H92" s="59">
        <v>2.1120738798312621E-2</v>
      </c>
      <c r="I92" s="35">
        <v>444</v>
      </c>
      <c r="J92" s="59">
        <v>6.3276707330977081E-3</v>
      </c>
      <c r="K92" s="35">
        <v>551</v>
      </c>
      <c r="L92" s="59">
        <v>7.8525823737316154E-3</v>
      </c>
      <c r="M92" s="35">
        <v>10</v>
      </c>
      <c r="N92" s="59">
        <v>1.4251510660129974E-4</v>
      </c>
      <c r="O92" s="35">
        <v>163</v>
      </c>
      <c r="P92" s="59">
        <v>2.3229962376011856E-3</v>
      </c>
      <c r="Q92" s="35">
        <v>2816</v>
      </c>
      <c r="R92" s="59">
        <v>4.0132254018926006E-2</v>
      </c>
      <c r="S92" s="35">
        <v>2630</v>
      </c>
      <c r="T92" s="54">
        <v>3.7481473036141834E-2</v>
      </c>
      <c r="U92" s="37">
        <v>8096</v>
      </c>
      <c r="V92" s="59">
        <v>0.11538023030441227</v>
      </c>
    </row>
    <row r="93" spans="1:22" x14ac:dyDescent="0.2">
      <c r="A93" s="63" t="s">
        <v>328</v>
      </c>
      <c r="C93" s="35">
        <v>66135</v>
      </c>
      <c r="D93" s="59">
        <v>0.99999999999999989</v>
      </c>
      <c r="E93" s="35">
        <v>43000</v>
      </c>
      <c r="F93" s="59">
        <v>0.65018522718681482</v>
      </c>
      <c r="G93" s="35">
        <v>15856</v>
      </c>
      <c r="H93" s="59">
        <v>0.23975202237846829</v>
      </c>
      <c r="I93" s="35">
        <v>443</v>
      </c>
      <c r="J93" s="59">
        <v>6.6984198986920693E-3</v>
      </c>
      <c r="K93" s="35">
        <v>310</v>
      </c>
      <c r="L93" s="59">
        <v>4.6873818704165722E-3</v>
      </c>
      <c r="M93" s="35">
        <v>16</v>
      </c>
      <c r="N93" s="59">
        <v>2.4192938686021017E-4</v>
      </c>
      <c r="O93" s="35">
        <v>179</v>
      </c>
      <c r="P93" s="59">
        <v>2.7065850154986012E-3</v>
      </c>
      <c r="Q93" s="35">
        <v>3590</v>
      </c>
      <c r="R93" s="59">
        <v>5.4282906176759661E-2</v>
      </c>
      <c r="S93" s="35">
        <v>2741</v>
      </c>
      <c r="T93" s="54">
        <v>4.1445528086489755E-2</v>
      </c>
      <c r="U93" s="37">
        <v>23135</v>
      </c>
      <c r="V93" s="59">
        <v>0.34981477281318513</v>
      </c>
    </row>
    <row r="94" spans="1:22" x14ac:dyDescent="0.2">
      <c r="A94" s="63" t="s">
        <v>329</v>
      </c>
      <c r="C94" s="35">
        <v>75567</v>
      </c>
      <c r="D94" s="59">
        <v>1</v>
      </c>
      <c r="E94" s="35">
        <v>66713</v>
      </c>
      <c r="F94" s="59">
        <v>0.88283245331957072</v>
      </c>
      <c r="G94" s="35">
        <v>1335</v>
      </c>
      <c r="H94" s="59">
        <v>1.7666441700742389E-2</v>
      </c>
      <c r="I94" s="35">
        <v>231</v>
      </c>
      <c r="J94" s="59">
        <v>3.0568899122632893E-3</v>
      </c>
      <c r="K94" s="35">
        <v>1598</v>
      </c>
      <c r="L94" s="59">
        <v>2.1146796882236956E-2</v>
      </c>
      <c r="M94" s="35">
        <v>20</v>
      </c>
      <c r="N94" s="59">
        <v>2.6466579326954887E-4</v>
      </c>
      <c r="O94" s="35">
        <v>181</v>
      </c>
      <c r="P94" s="59">
        <v>2.3952254290894172E-3</v>
      </c>
      <c r="Q94" s="35">
        <v>3141</v>
      </c>
      <c r="R94" s="59">
        <v>4.1565762832982654E-2</v>
      </c>
      <c r="S94" s="35">
        <v>2348</v>
      </c>
      <c r="T94" s="54">
        <v>3.1071764129845039E-2</v>
      </c>
      <c r="U94" s="37">
        <v>8854</v>
      </c>
      <c r="V94" s="59">
        <v>0.11716754668042929</v>
      </c>
    </row>
    <row r="95" spans="1:22" x14ac:dyDescent="0.2">
      <c r="A95" s="63" t="s">
        <v>330</v>
      </c>
      <c r="C95" s="35">
        <v>72875</v>
      </c>
      <c r="D95" s="59">
        <v>1</v>
      </c>
      <c r="E95" s="35">
        <v>60514</v>
      </c>
      <c r="F95" s="59">
        <v>0.8303807890222985</v>
      </c>
      <c r="G95" s="35">
        <v>4670</v>
      </c>
      <c r="H95" s="59">
        <v>6.4082332761578042E-2</v>
      </c>
      <c r="I95" s="35">
        <v>165</v>
      </c>
      <c r="J95" s="59">
        <v>2.2641509433962265E-3</v>
      </c>
      <c r="K95" s="35">
        <v>1558</v>
      </c>
      <c r="L95" s="59">
        <v>2.1379073756432249E-2</v>
      </c>
      <c r="M95" s="35">
        <v>41</v>
      </c>
      <c r="N95" s="59">
        <v>5.626072041166381E-4</v>
      </c>
      <c r="O95" s="35">
        <v>207</v>
      </c>
      <c r="P95" s="59">
        <v>2.8404802744425384E-3</v>
      </c>
      <c r="Q95" s="35">
        <v>3788</v>
      </c>
      <c r="R95" s="59">
        <v>5.1979416809605487E-2</v>
      </c>
      <c r="S95" s="35">
        <v>1932</v>
      </c>
      <c r="T95" s="54">
        <v>2.651114922813036E-2</v>
      </c>
      <c r="U95" s="37">
        <v>12361</v>
      </c>
      <c r="V95" s="59">
        <v>0.16961921097770155</v>
      </c>
    </row>
    <row r="96" spans="1:22" x14ac:dyDescent="0.2">
      <c r="A96" s="63" t="s">
        <v>331</v>
      </c>
      <c r="C96" s="35">
        <v>58640</v>
      </c>
      <c r="D96" s="59">
        <v>1</v>
      </c>
      <c r="E96" s="35">
        <v>29313</v>
      </c>
      <c r="F96" s="59">
        <v>0.49988062755798091</v>
      </c>
      <c r="G96" s="35">
        <v>19783</v>
      </c>
      <c r="H96" s="59">
        <v>0.33736357435197817</v>
      </c>
      <c r="I96" s="35">
        <v>192</v>
      </c>
      <c r="J96" s="59">
        <v>3.2742155525238743E-3</v>
      </c>
      <c r="K96" s="35">
        <v>314</v>
      </c>
      <c r="L96" s="59">
        <v>5.3547066848567528E-3</v>
      </c>
      <c r="M96" s="35">
        <v>15</v>
      </c>
      <c r="N96" s="59">
        <v>2.5579809004092768E-4</v>
      </c>
      <c r="O96" s="35">
        <v>281</v>
      </c>
      <c r="P96" s="59">
        <v>4.7919508867667118E-3</v>
      </c>
      <c r="Q96" s="35">
        <v>6744</v>
      </c>
      <c r="R96" s="59">
        <v>0.1150068212824011</v>
      </c>
      <c r="S96" s="35">
        <v>1998</v>
      </c>
      <c r="T96" s="54">
        <v>3.407230559345157E-2</v>
      </c>
      <c r="U96" s="37">
        <v>29327</v>
      </c>
      <c r="V96" s="59">
        <v>0.50011937244201909</v>
      </c>
    </row>
    <row r="97" spans="1:22" x14ac:dyDescent="0.2">
      <c r="A97" s="63" t="s">
        <v>332</v>
      </c>
      <c r="C97" s="35">
        <v>66722</v>
      </c>
      <c r="D97" s="59">
        <v>1</v>
      </c>
      <c r="E97" s="35">
        <v>59273</v>
      </c>
      <c r="F97" s="59">
        <v>0.88835766313959419</v>
      </c>
      <c r="G97" s="35">
        <v>1106</v>
      </c>
      <c r="H97" s="59">
        <v>1.6576241719372921E-2</v>
      </c>
      <c r="I97" s="35">
        <v>221</v>
      </c>
      <c r="J97" s="59">
        <v>3.3122508318095979E-3</v>
      </c>
      <c r="K97" s="35">
        <v>408</v>
      </c>
      <c r="L97" s="59">
        <v>6.1149246125715654E-3</v>
      </c>
      <c r="M97" s="35">
        <v>0</v>
      </c>
      <c r="N97" s="59">
        <v>0</v>
      </c>
      <c r="O97" s="35">
        <v>146</v>
      </c>
      <c r="P97" s="59">
        <v>2.1881838074398249E-3</v>
      </c>
      <c r="Q97" s="35">
        <v>3383</v>
      </c>
      <c r="R97" s="59">
        <v>5.0702916579239234E-2</v>
      </c>
      <c r="S97" s="35">
        <v>2185</v>
      </c>
      <c r="T97" s="54">
        <v>3.2747819309972725E-2</v>
      </c>
      <c r="U97" s="37">
        <v>7449</v>
      </c>
      <c r="V97" s="59">
        <v>0.11164233686040587</v>
      </c>
    </row>
    <row r="98" spans="1:22" x14ac:dyDescent="0.2">
      <c r="A98" s="63" t="s">
        <v>333</v>
      </c>
      <c r="C98" s="35">
        <v>66956</v>
      </c>
      <c r="D98" s="59">
        <v>1</v>
      </c>
      <c r="E98" s="35">
        <v>62864</v>
      </c>
      <c r="F98" s="59">
        <v>0.93888523806679014</v>
      </c>
      <c r="G98" s="35">
        <v>229</v>
      </c>
      <c r="H98" s="59">
        <v>3.4201565207001611E-3</v>
      </c>
      <c r="I98" s="35">
        <v>384</v>
      </c>
      <c r="J98" s="59">
        <v>5.7351096242308384E-3</v>
      </c>
      <c r="K98" s="35">
        <v>157</v>
      </c>
      <c r="L98" s="59">
        <v>2.3448234661568789E-3</v>
      </c>
      <c r="M98" s="35">
        <v>1</v>
      </c>
      <c r="N98" s="59">
        <v>1.4935181313101142E-5</v>
      </c>
      <c r="O98" s="35">
        <v>123</v>
      </c>
      <c r="P98" s="59">
        <v>1.8370273015114404E-3</v>
      </c>
      <c r="Q98" s="35">
        <v>1065</v>
      </c>
      <c r="R98" s="59">
        <v>1.5905968098452714E-2</v>
      </c>
      <c r="S98" s="35">
        <v>2133</v>
      </c>
      <c r="T98" s="54">
        <v>3.1856741740844734E-2</v>
      </c>
      <c r="U98" s="37">
        <v>4092</v>
      </c>
      <c r="V98" s="59">
        <v>6.1114761933209867E-2</v>
      </c>
    </row>
    <row r="99" spans="1:22" x14ac:dyDescent="0.2">
      <c r="A99" s="63" t="s">
        <v>334</v>
      </c>
      <c r="C99" s="35">
        <v>67218</v>
      </c>
      <c r="D99" s="59">
        <v>1</v>
      </c>
      <c r="E99" s="35">
        <v>60650</v>
      </c>
      <c r="F99" s="59">
        <v>0.90228807759826235</v>
      </c>
      <c r="G99" s="35">
        <v>746</v>
      </c>
      <c r="H99" s="59">
        <v>1.1098217739296022E-2</v>
      </c>
      <c r="I99" s="35">
        <v>189</v>
      </c>
      <c r="J99" s="59">
        <v>2.8117468535213781E-3</v>
      </c>
      <c r="K99" s="35">
        <v>1305</v>
      </c>
      <c r="L99" s="59">
        <v>1.9414442560028562E-2</v>
      </c>
      <c r="M99" s="35">
        <v>54</v>
      </c>
      <c r="N99" s="59">
        <v>8.0335624386325096E-4</v>
      </c>
      <c r="O99" s="35">
        <v>228</v>
      </c>
      <c r="P99" s="59">
        <v>3.3919485852003926E-3</v>
      </c>
      <c r="Q99" s="35">
        <v>1728</v>
      </c>
      <c r="R99" s="59">
        <v>2.5707399803624031E-2</v>
      </c>
      <c r="S99" s="35">
        <v>2318</v>
      </c>
      <c r="T99" s="54">
        <v>3.4484810616203995E-2</v>
      </c>
      <c r="U99" s="37">
        <v>6568</v>
      </c>
      <c r="V99" s="59">
        <v>9.7711922401737636E-2</v>
      </c>
    </row>
    <row r="100" spans="1:22" x14ac:dyDescent="0.2">
      <c r="A100" s="63" t="s">
        <v>335</v>
      </c>
      <c r="C100" s="35">
        <v>66697</v>
      </c>
      <c r="D100" s="59">
        <v>1</v>
      </c>
      <c r="E100" s="35">
        <v>57235</v>
      </c>
      <c r="F100" s="59">
        <v>0.85813454878030493</v>
      </c>
      <c r="G100" s="35">
        <v>1862</v>
      </c>
      <c r="H100" s="59">
        <v>2.7917297629578543E-2</v>
      </c>
      <c r="I100" s="35">
        <v>1553</v>
      </c>
      <c r="J100" s="59">
        <v>2.3284405595454069E-2</v>
      </c>
      <c r="K100" s="35">
        <v>1002</v>
      </c>
      <c r="L100" s="59">
        <v>1.5023164460170622E-2</v>
      </c>
      <c r="M100" s="35">
        <v>12</v>
      </c>
      <c r="N100" s="59">
        <v>1.7991813724755237E-4</v>
      </c>
      <c r="O100" s="35">
        <v>176</v>
      </c>
      <c r="P100" s="59">
        <v>2.6387993462974346E-3</v>
      </c>
      <c r="Q100" s="35">
        <v>2350</v>
      </c>
      <c r="R100" s="59">
        <v>3.5233968544312336E-2</v>
      </c>
      <c r="S100" s="35">
        <v>2507</v>
      </c>
      <c r="T100" s="54">
        <v>3.7587897506634479E-2</v>
      </c>
      <c r="U100" s="37">
        <v>9462</v>
      </c>
      <c r="V100" s="59">
        <v>0.14186545121969504</v>
      </c>
    </row>
    <row r="101" spans="1:22" x14ac:dyDescent="0.2">
      <c r="A101" s="63" t="s">
        <v>336</v>
      </c>
      <c r="C101" s="35">
        <v>69563</v>
      </c>
      <c r="D101" s="59">
        <v>0.99999999999999989</v>
      </c>
      <c r="E101" s="35">
        <v>59782</v>
      </c>
      <c r="F101" s="59">
        <v>0.8593936431723761</v>
      </c>
      <c r="G101" s="35">
        <v>1060</v>
      </c>
      <c r="H101" s="59">
        <v>1.5237985710794532E-2</v>
      </c>
      <c r="I101" s="35">
        <v>427</v>
      </c>
      <c r="J101" s="59">
        <v>6.1383206589710046E-3</v>
      </c>
      <c r="K101" s="35">
        <v>240</v>
      </c>
      <c r="L101" s="59">
        <v>3.4501099722553654E-3</v>
      </c>
      <c r="M101" s="35">
        <v>20</v>
      </c>
      <c r="N101" s="59">
        <v>2.8750916435461382E-4</v>
      </c>
      <c r="O101" s="35">
        <v>161</v>
      </c>
      <c r="P101" s="59">
        <v>2.3144487730546409E-3</v>
      </c>
      <c r="Q101" s="35">
        <v>5491</v>
      </c>
      <c r="R101" s="59">
        <v>7.8935641073559215E-2</v>
      </c>
      <c r="S101" s="35">
        <v>2382</v>
      </c>
      <c r="T101" s="54">
        <v>3.4242341474634501E-2</v>
      </c>
      <c r="U101" s="37">
        <v>9781</v>
      </c>
      <c r="V101" s="59">
        <v>0.14060635682762387</v>
      </c>
    </row>
    <row r="102" spans="1:22" x14ac:dyDescent="0.2">
      <c r="A102" s="63" t="s">
        <v>337</v>
      </c>
      <c r="C102" s="35">
        <v>77464</v>
      </c>
      <c r="D102" s="59">
        <v>1</v>
      </c>
      <c r="E102" s="35">
        <v>70429</v>
      </c>
      <c r="F102" s="59">
        <v>0.90918362077868431</v>
      </c>
      <c r="G102" s="35">
        <v>776</v>
      </c>
      <c r="H102" s="59">
        <v>1.0017556542393885E-2</v>
      </c>
      <c r="I102" s="35">
        <v>1118</v>
      </c>
      <c r="J102" s="59">
        <v>1.4432510585562325E-2</v>
      </c>
      <c r="K102" s="35">
        <v>312</v>
      </c>
      <c r="L102" s="59">
        <v>4.0276773727150675E-3</v>
      </c>
      <c r="M102" s="35">
        <v>8</v>
      </c>
      <c r="N102" s="59">
        <v>1.0327377878756583E-4</v>
      </c>
      <c r="O102" s="35">
        <v>197</v>
      </c>
      <c r="P102" s="59">
        <v>2.5431168026438088E-3</v>
      </c>
      <c r="Q102" s="35">
        <v>2134</v>
      </c>
      <c r="R102" s="59">
        <v>2.7548280491583189E-2</v>
      </c>
      <c r="S102" s="35">
        <v>2490</v>
      </c>
      <c r="T102" s="54">
        <v>3.2143963647629864E-2</v>
      </c>
      <c r="U102" s="37">
        <v>7035</v>
      </c>
      <c r="V102" s="59">
        <v>9.0816379221315705E-2</v>
      </c>
    </row>
    <row r="103" spans="1:22" x14ac:dyDescent="0.2">
      <c r="A103" s="63" t="s">
        <v>338</v>
      </c>
      <c r="C103" s="35">
        <v>65798</v>
      </c>
      <c r="D103" s="59">
        <v>1</v>
      </c>
      <c r="E103" s="35">
        <v>60355</v>
      </c>
      <c r="F103" s="59">
        <v>0.91727712088513325</v>
      </c>
      <c r="G103" s="35">
        <v>789</v>
      </c>
      <c r="H103" s="59">
        <v>1.1991245934526886E-2</v>
      </c>
      <c r="I103" s="35">
        <v>331</v>
      </c>
      <c r="J103" s="59">
        <v>5.0305480409738902E-3</v>
      </c>
      <c r="K103" s="35">
        <v>439</v>
      </c>
      <c r="L103" s="59">
        <v>6.6719353171828932E-3</v>
      </c>
      <c r="M103" s="35">
        <v>7</v>
      </c>
      <c r="N103" s="59">
        <v>1.0638621234687985E-4</v>
      </c>
      <c r="O103" s="35">
        <v>199</v>
      </c>
      <c r="P103" s="59">
        <v>3.0244080367184414E-3</v>
      </c>
      <c r="Q103" s="35">
        <v>1275</v>
      </c>
      <c r="R103" s="59">
        <v>1.93774886774674E-2</v>
      </c>
      <c r="S103" s="35">
        <v>2403</v>
      </c>
      <c r="T103" s="54">
        <v>3.6520866895650324E-2</v>
      </c>
      <c r="U103" s="37">
        <v>5443</v>
      </c>
      <c r="V103" s="59">
        <v>8.2722879114866713E-2</v>
      </c>
    </row>
    <row r="104" spans="1:22" x14ac:dyDescent="0.2">
      <c r="A104" s="63" t="s">
        <v>339</v>
      </c>
      <c r="C104" s="35">
        <v>73666</v>
      </c>
      <c r="D104" s="59">
        <v>1</v>
      </c>
      <c r="E104" s="35">
        <v>69112</v>
      </c>
      <c r="F104" s="59">
        <v>0.93818043602204548</v>
      </c>
      <c r="G104" s="35">
        <v>166</v>
      </c>
      <c r="H104" s="59">
        <v>2.2534140580457744E-3</v>
      </c>
      <c r="I104" s="35">
        <v>381</v>
      </c>
      <c r="J104" s="59">
        <v>5.1719925067195182E-3</v>
      </c>
      <c r="K104" s="35">
        <v>244</v>
      </c>
      <c r="L104" s="59">
        <v>3.3122471696576438E-3</v>
      </c>
      <c r="M104" s="35">
        <v>11</v>
      </c>
      <c r="N104" s="59">
        <v>1.4932261830423804E-4</v>
      </c>
      <c r="O104" s="35">
        <v>191</v>
      </c>
      <c r="P104" s="59">
        <v>2.5927836451008607E-3</v>
      </c>
      <c r="Q104" s="35">
        <v>1237</v>
      </c>
      <c r="R104" s="59">
        <v>1.6792007167485679E-2</v>
      </c>
      <c r="S104" s="35">
        <v>2324</v>
      </c>
      <c r="T104" s="54">
        <v>3.154779681264084E-2</v>
      </c>
      <c r="U104" s="37">
        <v>4554</v>
      </c>
      <c r="V104" s="59">
        <v>6.1819563977954552E-2</v>
      </c>
    </row>
    <row r="105" spans="1:22" x14ac:dyDescent="0.2">
      <c r="A105" s="63" t="s">
        <v>340</v>
      </c>
      <c r="C105" s="35">
        <v>76419</v>
      </c>
      <c r="D105" s="59">
        <v>1.0000000000000002</v>
      </c>
      <c r="E105" s="35">
        <v>69887</v>
      </c>
      <c r="F105" s="59">
        <v>0.91452387495256415</v>
      </c>
      <c r="G105" s="35">
        <v>423</v>
      </c>
      <c r="H105" s="59">
        <v>5.5352726416205396E-3</v>
      </c>
      <c r="I105" s="35">
        <v>681</v>
      </c>
      <c r="J105" s="59">
        <v>8.9113963804812943E-3</v>
      </c>
      <c r="K105" s="35">
        <v>637</v>
      </c>
      <c r="L105" s="59">
        <v>8.335623339745352E-3</v>
      </c>
      <c r="M105" s="35">
        <v>38</v>
      </c>
      <c r="N105" s="59">
        <v>4.972585351810414E-4</v>
      </c>
      <c r="O105" s="35">
        <v>201</v>
      </c>
      <c r="P105" s="59">
        <v>2.6302359360891926E-3</v>
      </c>
      <c r="Q105" s="35">
        <v>1982</v>
      </c>
      <c r="R105" s="59">
        <v>2.5935958334969051E-2</v>
      </c>
      <c r="S105" s="35">
        <v>2570</v>
      </c>
      <c r="T105" s="54">
        <v>3.3630379879349373E-2</v>
      </c>
      <c r="U105" s="37">
        <v>6532</v>
      </c>
      <c r="V105" s="59">
        <v>8.5476125047435847E-2</v>
      </c>
    </row>
    <row r="106" spans="1:22" x14ac:dyDescent="0.2">
      <c r="A106" s="63" t="s">
        <v>341</v>
      </c>
      <c r="C106" s="35">
        <v>74969</v>
      </c>
      <c r="D106" s="59">
        <v>1</v>
      </c>
      <c r="E106" s="35">
        <v>70202</v>
      </c>
      <c r="F106" s="59">
        <v>0.93641371766997028</v>
      </c>
      <c r="G106" s="35">
        <v>172</v>
      </c>
      <c r="H106" s="59">
        <v>2.2942816364097162E-3</v>
      </c>
      <c r="I106" s="35">
        <v>654</v>
      </c>
      <c r="J106" s="59">
        <v>8.7236057570462457E-3</v>
      </c>
      <c r="K106" s="35">
        <v>240</v>
      </c>
      <c r="L106" s="59">
        <v>3.2013232135949528E-3</v>
      </c>
      <c r="M106" s="35">
        <v>24</v>
      </c>
      <c r="N106" s="59">
        <v>3.2013232135949527E-4</v>
      </c>
      <c r="O106" s="35">
        <v>200</v>
      </c>
      <c r="P106" s="59">
        <v>2.6677693446624604E-3</v>
      </c>
      <c r="Q106" s="35">
        <v>980</v>
      </c>
      <c r="R106" s="59">
        <v>1.3072069788846057E-2</v>
      </c>
      <c r="S106" s="35">
        <v>2497</v>
      </c>
      <c r="T106" s="54">
        <v>3.3307100268110817E-2</v>
      </c>
      <c r="U106" s="37">
        <v>4767</v>
      </c>
      <c r="V106" s="59">
        <v>6.3586282330029748E-2</v>
      </c>
    </row>
    <row r="107" spans="1:22" x14ac:dyDescent="0.2">
      <c r="A107" s="63" t="s">
        <v>342</v>
      </c>
      <c r="C107" s="35">
        <v>75969</v>
      </c>
      <c r="D107" s="59">
        <v>1</v>
      </c>
      <c r="E107" s="35">
        <v>71412</v>
      </c>
      <c r="F107" s="59">
        <v>0.94001500612091771</v>
      </c>
      <c r="G107" s="35">
        <v>245</v>
      </c>
      <c r="H107" s="59">
        <v>3.2249996709184008E-3</v>
      </c>
      <c r="I107" s="35">
        <v>548</v>
      </c>
      <c r="J107" s="59">
        <v>7.2134686516868727E-3</v>
      </c>
      <c r="K107" s="35">
        <v>317</v>
      </c>
      <c r="L107" s="59">
        <v>4.1727546762495224E-3</v>
      </c>
      <c r="M107" s="35">
        <v>11</v>
      </c>
      <c r="N107" s="59">
        <v>1.4479590359225473E-4</v>
      </c>
      <c r="O107" s="35">
        <v>154</v>
      </c>
      <c r="P107" s="59">
        <v>2.0271426502915663E-3</v>
      </c>
      <c r="Q107" s="35">
        <v>925</v>
      </c>
      <c r="R107" s="59">
        <v>1.2176019165712331E-2</v>
      </c>
      <c r="S107" s="35">
        <v>2357</v>
      </c>
      <c r="T107" s="54">
        <v>3.102581316063131E-2</v>
      </c>
      <c r="U107" s="37">
        <v>4557</v>
      </c>
      <c r="V107" s="59">
        <v>5.9984993879082259E-2</v>
      </c>
    </row>
    <row r="108" spans="1:22" x14ac:dyDescent="0.2">
      <c r="A108" s="63" t="s">
        <v>343</v>
      </c>
      <c r="C108" s="35">
        <v>76239</v>
      </c>
      <c r="D108" s="59">
        <v>1</v>
      </c>
      <c r="E108" s="35">
        <v>61381</v>
      </c>
      <c r="F108" s="59">
        <v>0.80511286874172017</v>
      </c>
      <c r="G108" s="35">
        <v>2788</v>
      </c>
      <c r="H108" s="59">
        <v>3.6569209984391192E-2</v>
      </c>
      <c r="I108" s="35">
        <v>6261</v>
      </c>
      <c r="J108" s="59">
        <v>8.2123322708849797E-2</v>
      </c>
      <c r="K108" s="35">
        <v>348</v>
      </c>
      <c r="L108" s="59">
        <v>4.5645929248809662E-3</v>
      </c>
      <c r="M108" s="35">
        <v>34</v>
      </c>
      <c r="N108" s="59">
        <v>4.4596597541940474E-4</v>
      </c>
      <c r="O108" s="35">
        <v>198</v>
      </c>
      <c r="P108" s="59">
        <v>2.5970959745012395E-3</v>
      </c>
      <c r="Q108" s="35">
        <v>1136</v>
      </c>
      <c r="R108" s="59">
        <v>1.4900510237542465E-2</v>
      </c>
      <c r="S108" s="35">
        <v>4093</v>
      </c>
      <c r="T108" s="54">
        <v>5.3686433452694818E-2</v>
      </c>
      <c r="U108" s="37">
        <v>14858</v>
      </c>
      <c r="V108" s="59">
        <v>0.19488713125827989</v>
      </c>
    </row>
    <row r="109" spans="1:22" x14ac:dyDescent="0.2">
      <c r="A109" s="63" t="s">
        <v>344</v>
      </c>
      <c r="C109" s="35">
        <v>69661</v>
      </c>
      <c r="D109" s="59">
        <v>0.99999999999999989</v>
      </c>
      <c r="E109" s="35">
        <v>64784</v>
      </c>
      <c r="F109" s="59">
        <v>0.92998952067871554</v>
      </c>
      <c r="G109" s="35">
        <v>182</v>
      </c>
      <c r="H109" s="59">
        <v>2.6126527038084438E-3</v>
      </c>
      <c r="I109" s="35">
        <v>1137</v>
      </c>
      <c r="J109" s="59">
        <v>1.632190178148462E-2</v>
      </c>
      <c r="K109" s="35">
        <v>331</v>
      </c>
      <c r="L109" s="59">
        <v>4.7515826646186534E-3</v>
      </c>
      <c r="M109" s="35">
        <v>10</v>
      </c>
      <c r="N109" s="59">
        <v>1.4355234636310131E-4</v>
      </c>
      <c r="O109" s="35">
        <v>127</v>
      </c>
      <c r="P109" s="59">
        <v>1.8231147988113866E-3</v>
      </c>
      <c r="Q109" s="35">
        <v>894</v>
      </c>
      <c r="R109" s="59">
        <v>1.2833579764861257E-2</v>
      </c>
      <c r="S109" s="35">
        <v>2196</v>
      </c>
      <c r="T109" s="54">
        <v>3.1524095261337044E-2</v>
      </c>
      <c r="U109" s="37">
        <v>4877</v>
      </c>
      <c r="V109" s="59">
        <v>7.0010479321284499E-2</v>
      </c>
    </row>
    <row r="110" spans="1:22" x14ac:dyDescent="0.2">
      <c r="A110" s="63" t="s">
        <v>345</v>
      </c>
      <c r="C110" s="35">
        <v>68965</v>
      </c>
      <c r="D110" s="59">
        <v>1</v>
      </c>
      <c r="E110" s="35">
        <v>61457</v>
      </c>
      <c r="F110" s="59">
        <v>0.89113318349887627</v>
      </c>
      <c r="G110" s="35">
        <v>1306</v>
      </c>
      <c r="H110" s="59">
        <v>1.8937142028565213E-2</v>
      </c>
      <c r="I110" s="35">
        <v>1706</v>
      </c>
      <c r="J110" s="59">
        <v>2.4737185528891467E-2</v>
      </c>
      <c r="K110" s="35">
        <v>367</v>
      </c>
      <c r="L110" s="59">
        <v>5.321539911549337E-3</v>
      </c>
      <c r="M110" s="35">
        <v>9</v>
      </c>
      <c r="N110" s="59">
        <v>1.3050097875734069E-4</v>
      </c>
      <c r="O110" s="35">
        <v>168</v>
      </c>
      <c r="P110" s="59">
        <v>2.4360182701370259E-3</v>
      </c>
      <c r="Q110" s="35">
        <v>1128</v>
      </c>
      <c r="R110" s="59">
        <v>1.6356122670920032E-2</v>
      </c>
      <c r="S110" s="35">
        <v>2824</v>
      </c>
      <c r="T110" s="54">
        <v>4.0948307112303343E-2</v>
      </c>
      <c r="U110" s="37">
        <v>7508</v>
      </c>
      <c r="V110" s="59">
        <v>0.10886681650112376</v>
      </c>
    </row>
    <row r="111" spans="1:22" x14ac:dyDescent="0.2">
      <c r="A111" s="63" t="s">
        <v>346</v>
      </c>
      <c r="C111" s="35">
        <v>68378</v>
      </c>
      <c r="D111" s="59">
        <v>1</v>
      </c>
      <c r="E111" s="35">
        <v>61859</v>
      </c>
      <c r="F111" s="59">
        <v>0.90466231828950827</v>
      </c>
      <c r="G111" s="35">
        <v>896</v>
      </c>
      <c r="H111" s="59">
        <v>1.3103629822457516E-2</v>
      </c>
      <c r="I111" s="35">
        <v>1394</v>
      </c>
      <c r="J111" s="59">
        <v>2.0386674076457341E-2</v>
      </c>
      <c r="K111" s="35">
        <v>835</v>
      </c>
      <c r="L111" s="59">
        <v>1.2211530024276815E-2</v>
      </c>
      <c r="M111" s="35">
        <v>23</v>
      </c>
      <c r="N111" s="59">
        <v>3.3636549767469067E-4</v>
      </c>
      <c r="O111" s="35">
        <v>190</v>
      </c>
      <c r="P111" s="59">
        <v>2.7786715025300535E-3</v>
      </c>
      <c r="Q111" s="35">
        <v>926</v>
      </c>
      <c r="R111" s="59">
        <v>1.3542367428120155E-2</v>
      </c>
      <c r="S111" s="35">
        <v>2255</v>
      </c>
      <c r="T111" s="54">
        <v>3.297844335897511E-2</v>
      </c>
      <c r="U111" s="37">
        <v>6519</v>
      </c>
      <c r="V111" s="59">
        <v>9.5337681710491673E-2</v>
      </c>
    </row>
    <row r="112" spans="1:22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12"/>
      <c r="S112" s="15"/>
      <c r="T112" s="22"/>
    </row>
    <row r="113" spans="1:22" x14ac:dyDescent="0.2">
      <c r="A113" s="72" t="s">
        <v>309</v>
      </c>
      <c r="B113" s="5"/>
      <c r="C113" s="15">
        <f>SUM(C2:C111)</f>
        <v>7914602</v>
      </c>
      <c r="D113" s="12">
        <f>F113+H113+J113+L113+N113+P113+R113+T113</f>
        <v>1</v>
      </c>
      <c r="E113" s="15">
        <f>SUM(E2:E111)</f>
        <v>5928796</v>
      </c>
      <c r="F113" s="12">
        <f>E113/C113</f>
        <v>0.74909591158216171</v>
      </c>
      <c r="G113" s="15">
        <f>SUM(G2:G111)</f>
        <v>1021516</v>
      </c>
      <c r="H113" s="12">
        <f>G113/C113</f>
        <v>0.12906726074160141</v>
      </c>
      <c r="I113" s="15">
        <f>SUM(I2:I111)</f>
        <v>36450</v>
      </c>
      <c r="J113" s="12">
        <f>I113/C113</f>
        <v>4.6054116176656766E-3</v>
      </c>
      <c r="K113" s="15">
        <f>SUM(K2:K111)</f>
        <v>258756</v>
      </c>
      <c r="L113" s="12">
        <f>K113/C113</f>
        <v>3.2693494884518511E-2</v>
      </c>
      <c r="M113" s="15">
        <f>SUM(M2:M111)</f>
        <v>1985</v>
      </c>
      <c r="N113" s="12">
        <f>M113/C113</f>
        <v>2.5080225133241067E-4</v>
      </c>
      <c r="O113" s="15">
        <f>SUM(O2:O111)</f>
        <v>25724</v>
      </c>
      <c r="P113" s="12">
        <f>O113/C113</f>
        <v>3.2501950192820816E-3</v>
      </c>
      <c r="Q113" s="15">
        <f>SUM(Q2:Q111)</f>
        <v>367645</v>
      </c>
      <c r="R113" s="12">
        <f>Q113/C113</f>
        <v>4.6451482967810639E-2</v>
      </c>
      <c r="S113" s="15">
        <f>SUM(S2:S111)</f>
        <v>273730</v>
      </c>
      <c r="T113" s="12">
        <f>S113/C113</f>
        <v>3.4585440935627591E-2</v>
      </c>
      <c r="U113" s="15">
        <f>SUM(U2:U111)</f>
        <v>1985806</v>
      </c>
      <c r="V113" s="59">
        <f t="shared" ref="V113" si="0">U113/$C113</f>
        <v>0.25090408841783834</v>
      </c>
    </row>
    <row r="114" spans="1:22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  <c r="U114" s="15"/>
      <c r="V114" s="12"/>
    </row>
    <row r="115" spans="1:22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  <c r="U115" s="15"/>
      <c r="V115" s="12"/>
    </row>
    <row r="116" spans="1:22" x14ac:dyDescent="0.2">
      <c r="A116" s="72" t="s">
        <v>161</v>
      </c>
      <c r="B116" s="5"/>
      <c r="C116" s="15"/>
      <c r="D116" s="12"/>
      <c r="E116" s="15"/>
      <c r="F116" s="15">
        <f>COUNTIF(F$2:F$111,("&gt;90%"))</f>
        <v>21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15"/>
      <c r="T116" s="15">
        <f>COUNTIF(T$2:T$111,("&gt;90%"))</f>
        <v>0</v>
      </c>
      <c r="U116" s="15"/>
      <c r="V116" s="15">
        <f>COUNTIF(V$2:V$111,("&gt;90%"))</f>
        <v>3</v>
      </c>
    </row>
    <row r="117" spans="1:22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40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>
        <f>COUNTIF(T$2:T$111,("&gt;80%"))-(T116)</f>
        <v>0</v>
      </c>
      <c r="U117" s="15"/>
      <c r="V117" s="15">
        <f>COUNTIF(V$2:V$111,("&gt;80%"))-(V116)</f>
        <v>2</v>
      </c>
    </row>
    <row r="118" spans="1:22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17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15"/>
      <c r="T118" s="15">
        <f>COUNTIF(T$2:T$111,("&gt;70%"))-(SUM(T116:T$117))</f>
        <v>0</v>
      </c>
      <c r="U118" s="15"/>
      <c r="V118" s="15">
        <f>COUNTIF(V$2:V$111,("&gt;70%"))-(SUM(V116:V$117))</f>
        <v>2</v>
      </c>
    </row>
    <row r="119" spans="1:22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9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15"/>
      <c r="T119" s="15">
        <f>COUNTIF(T$2:T$111,("&gt;65%"))-(SUM(T$116:T118))</f>
        <v>0</v>
      </c>
      <c r="U119" s="15"/>
      <c r="V119" s="15">
        <f>COUNTIF(V$2:V$111,("&gt;65%"))-(SUM(V$116:V118))</f>
        <v>4</v>
      </c>
    </row>
    <row r="120" spans="1:22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6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15"/>
      <c r="T120" s="15">
        <f>COUNTIF(T$2:T$111,("&gt;60%"))-(SUM(T$116:T119))</f>
        <v>0</v>
      </c>
      <c r="U120" s="15"/>
      <c r="V120" s="15">
        <f>COUNTIF(V$2:V$111,("&gt;60%"))-(SUM(V$116:V119))</f>
        <v>1</v>
      </c>
    </row>
    <row r="121" spans="1:22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2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15"/>
      <c r="T121" s="15">
        <f>COUNTIF(T$2:T$111,("&gt;55%"))-(SUM(T$116:T120))</f>
        <v>0</v>
      </c>
      <c r="U121" s="15"/>
      <c r="V121" s="15">
        <f>COUNTIF(V$2:V$111,("&gt;55%"))-(SUM(V$116:V120))</f>
        <v>1</v>
      </c>
    </row>
    <row r="122" spans="1:22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0</v>
      </c>
      <c r="U122" s="32"/>
      <c r="V122" s="32">
        <f>COUNTIF(V$2:V$111,("&gt;50%"))-(SUM(V$116:V121))</f>
        <v>1</v>
      </c>
    </row>
    <row r="123" spans="1:22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1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15"/>
      <c r="T123" s="15">
        <f>COUNTIF(T$2:T$111,("&gt;45%"))-(SUM(T$116:T122))</f>
        <v>0</v>
      </c>
      <c r="U123" s="15"/>
      <c r="V123" s="15">
        <f>COUNTIF(V$2:V$111,("&gt;45%"))-(SUM(V$116:V122))</f>
        <v>1</v>
      </c>
    </row>
    <row r="124" spans="1:22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15"/>
      <c r="T124" s="15">
        <f>COUNTIF(T$2:T$111,("&gt;40%"))-(SUM(T$116:T123))</f>
        <v>0</v>
      </c>
      <c r="U124" s="15"/>
      <c r="V124" s="15">
        <f>COUNTIF(V$2:V$111,("&gt;40%"))-(SUM(V$116:V123))</f>
        <v>2</v>
      </c>
    </row>
    <row r="125" spans="1:22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1</v>
      </c>
      <c r="G125" s="15"/>
      <c r="H125" s="15">
        <f>COUNTIF(H$2:H$111,("&gt;35%"))-(SUM(H$116:H124))</f>
        <v>0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0</v>
      </c>
      <c r="S125" s="15"/>
      <c r="T125" s="15">
        <f>COUNTIF(T$2:T$111,("&gt;35%"))-(SUM(T$116:T124))</f>
        <v>0</v>
      </c>
      <c r="U125" s="15"/>
      <c r="V125" s="15">
        <f>COUNTIF(V$2:V$111,("&gt;35%"))-(SUM(V$116:V124))</f>
        <v>6</v>
      </c>
    </row>
    <row r="126" spans="1:22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4</v>
      </c>
      <c r="G126" s="15"/>
      <c r="H126" s="15">
        <f>COUNTIF(H$2:H$111,("&gt;30%"))-(SUM(H$116:H125))</f>
        <v>2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1</v>
      </c>
      <c r="S126" s="15"/>
      <c r="T126" s="15">
        <f>COUNTIF(T$2:T$111,("&gt;30%"))-(SUM(T$116:T125))</f>
        <v>0</v>
      </c>
      <c r="U126" s="15"/>
      <c r="V126" s="15">
        <f>COUNTIF(V$2:V$111,("&gt;30%"))-(SUM(V$116:V125))</f>
        <v>9</v>
      </c>
    </row>
    <row r="127" spans="1:22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9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1</v>
      </c>
      <c r="S127" s="15"/>
      <c r="T127" s="15">
        <f>COUNTIF(T$2:T$111,("&gt;20%"))-(SUM(T$116:T126))</f>
        <v>0</v>
      </c>
      <c r="U127" s="15"/>
      <c r="V127" s="15">
        <f>COUNTIF(V$2:V$111,("&gt;20%"))-(SUM(V$116:V126))</f>
        <v>17</v>
      </c>
    </row>
    <row r="128" spans="1:22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13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7</v>
      </c>
      <c r="S128" s="15"/>
      <c r="T128" s="15">
        <f>COUNTIF(T$2:T$111,("&gt;10%"))-(SUM(T$116:T127))</f>
        <v>0</v>
      </c>
      <c r="U128" s="15"/>
      <c r="V128" s="15">
        <f>COUNTIF(V$2:V$111,("&gt;10%"))-(SUM(V$116:V127))</f>
        <v>40</v>
      </c>
    </row>
    <row r="129" spans="1:22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101</v>
      </c>
      <c r="S129" s="15"/>
      <c r="T129" s="15">
        <f>COUNTIF(T$2:T$111,("&lt;10%"))</f>
        <v>110</v>
      </c>
      <c r="U129" s="15"/>
      <c r="V129" s="15">
        <f>COUNTIF(V$2:V$111,("&lt;10%"))</f>
        <v>21</v>
      </c>
    </row>
    <row r="130" spans="1:22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2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  <c r="S131" s="15"/>
      <c r="T131" s="22"/>
    </row>
    <row r="132" spans="1:22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  <c r="S132" s="15"/>
      <c r="T132" s="22"/>
    </row>
    <row r="133" spans="1:22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  <c r="S133" s="15"/>
      <c r="T133" s="22"/>
    </row>
    <row r="134" spans="1:22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  <c r="S134" s="15"/>
      <c r="T134" s="22"/>
    </row>
    <row r="135" spans="1:22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  <c r="S135" s="15"/>
      <c r="T135" s="22"/>
    </row>
    <row r="136" spans="1:22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  <c r="S136" s="15"/>
      <c r="T136" s="22"/>
    </row>
    <row r="137" spans="1:22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  <c r="S137" s="15"/>
      <c r="T137" s="22"/>
    </row>
    <row r="138" spans="1:22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  <c r="S138" s="15"/>
      <c r="T138" s="22"/>
    </row>
    <row r="139" spans="1:22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  <c r="S139" s="15"/>
      <c r="T139" s="22"/>
    </row>
    <row r="140" spans="1:22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  <c r="S140" s="15"/>
      <c r="T140" s="22"/>
    </row>
    <row r="141" spans="1:22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  <c r="S141" s="15"/>
      <c r="T141" s="22"/>
    </row>
    <row r="142" spans="1:22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  <c r="S142" s="15"/>
      <c r="T142" s="22"/>
    </row>
    <row r="143" spans="1:22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  <c r="S143" s="15"/>
      <c r="T143" s="22"/>
    </row>
    <row r="144" spans="1:22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  <c r="S144" s="15"/>
      <c r="T144" s="22"/>
    </row>
    <row r="145" spans="3:20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  <c r="S145" s="15"/>
      <c r="T145" s="22"/>
    </row>
    <row r="146" spans="3:20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  <c r="S146" s="15"/>
      <c r="T146" s="22"/>
    </row>
    <row r="147" spans="3:20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  <c r="S147" s="15"/>
      <c r="T147" s="22"/>
    </row>
    <row r="148" spans="3:20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  <c r="S148" s="15"/>
      <c r="T148" s="22"/>
    </row>
    <row r="149" spans="3:20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  <c r="S149" s="15"/>
      <c r="T149" s="22"/>
    </row>
    <row r="150" spans="3:20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  <c r="S150" s="15"/>
      <c r="T150" s="22"/>
    </row>
    <row r="151" spans="3:20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  <c r="S151" s="15"/>
      <c r="T151" s="22"/>
    </row>
    <row r="152" spans="3:20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  <c r="S152" s="15"/>
      <c r="T152" s="22"/>
    </row>
    <row r="153" spans="3:20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  <c r="S153" s="15"/>
      <c r="T153" s="22"/>
    </row>
    <row r="154" spans="3:20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  <c r="S154" s="15"/>
      <c r="T154" s="22"/>
    </row>
    <row r="155" spans="3:20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  <c r="S155" s="15"/>
      <c r="T155" s="22"/>
    </row>
    <row r="156" spans="3:20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  <c r="S156" s="15"/>
      <c r="T156" s="22"/>
    </row>
    <row r="157" spans="3:20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  <c r="S157" s="15"/>
      <c r="T157" s="22"/>
    </row>
    <row r="158" spans="3:20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  <c r="S158" s="15"/>
      <c r="T158" s="22"/>
    </row>
    <row r="159" spans="3:20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  <c r="S159" s="15"/>
      <c r="T159" s="22"/>
    </row>
    <row r="160" spans="3:20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  <c r="S160" s="15"/>
      <c r="T160" s="22"/>
    </row>
    <row r="161" spans="3:20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  <c r="S161" s="15"/>
      <c r="T161" s="22"/>
    </row>
    <row r="162" spans="3:20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  <c r="S162" s="15"/>
      <c r="T162" s="22"/>
    </row>
    <row r="163" spans="3:20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  <c r="S163" s="15"/>
      <c r="T163" s="22"/>
    </row>
    <row r="164" spans="3:20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  <c r="S164" s="15"/>
      <c r="T164" s="22"/>
    </row>
    <row r="165" spans="3:20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  <c r="S165" s="15"/>
      <c r="T165" s="22"/>
    </row>
    <row r="166" spans="3:20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  <c r="S166" s="15"/>
      <c r="T166" s="22"/>
    </row>
    <row r="167" spans="3:20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  <c r="S167" s="15"/>
      <c r="T167" s="22"/>
    </row>
    <row r="168" spans="3:20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  <c r="S168" s="15"/>
      <c r="T168" s="22"/>
    </row>
    <row r="169" spans="3:20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  <c r="S169" s="15"/>
      <c r="T169" s="22"/>
    </row>
    <row r="170" spans="3:20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  <c r="S170" s="15"/>
      <c r="T170" s="22"/>
    </row>
    <row r="171" spans="3:20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  <c r="S171" s="15"/>
      <c r="T171" s="22"/>
    </row>
  </sheetData>
  <phoneticPr fontId="5" type="noConversion"/>
  <printOptions headings="1" gridLines="1"/>
  <pageMargins left="0.25" right="0.25" top="0.75" bottom="0.75" header="0.3" footer="0.3"/>
  <pageSetup scale="53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2" manualBreakCount="2">
    <brk id="75" max="21" man="1"/>
    <brk id="1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71"/>
  <sheetViews>
    <sheetView view="pageBreakPreview" zoomScaleNormal="100" zoomScaleSheetLayoutView="100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D114" sqref="D114"/>
    </sheetView>
  </sheetViews>
  <sheetFormatPr defaultColWidth="9.140625" defaultRowHeight="12.75" x14ac:dyDescent="0.2"/>
  <cols>
    <col min="1" max="1" width="10.7109375" style="4" customWidth="1"/>
    <col min="3" max="3" width="9.140625" style="21" customWidth="1"/>
    <col min="4" max="4" width="10" style="5" customWidth="1"/>
    <col min="5" max="5" width="10.28515625" customWidth="1"/>
    <col min="6" max="6" width="11.5703125" customWidth="1"/>
    <col min="7" max="7" width="9.5703125" customWidth="1"/>
    <col min="8" max="8" width="10.85546875" customWidth="1"/>
    <col min="9" max="9" width="9.7109375" customWidth="1"/>
    <col min="10" max="10" width="11" customWidth="1"/>
    <col min="11" max="11" width="9.7109375" customWidth="1"/>
    <col min="12" max="12" width="11" customWidth="1"/>
    <col min="14" max="14" width="10.28515625" customWidth="1"/>
    <col min="15" max="15" width="9.7109375" customWidth="1"/>
    <col min="16" max="16" width="11" customWidth="1"/>
    <col min="17" max="17" width="10" customWidth="1"/>
    <col min="18" max="18" width="11" customWidth="1"/>
  </cols>
  <sheetData>
    <row r="1" spans="1:18" x14ac:dyDescent="0.2">
      <c r="A1" s="1" t="s">
        <v>0</v>
      </c>
      <c r="C1" s="20" t="s">
        <v>82</v>
      </c>
      <c r="D1" s="13" t="s">
        <v>6</v>
      </c>
      <c r="E1" s="9" t="s">
        <v>113</v>
      </c>
      <c r="F1" s="16" t="s">
        <v>114</v>
      </c>
      <c r="G1" s="10" t="s">
        <v>115</v>
      </c>
      <c r="H1" s="16" t="s">
        <v>116</v>
      </c>
      <c r="I1" s="9" t="s">
        <v>117</v>
      </c>
      <c r="J1" s="16" t="s">
        <v>118</v>
      </c>
      <c r="K1" s="10" t="s">
        <v>119</v>
      </c>
      <c r="L1" s="16" t="s">
        <v>120</v>
      </c>
      <c r="M1" s="9" t="s">
        <v>121</v>
      </c>
      <c r="N1" s="16" t="s">
        <v>122</v>
      </c>
      <c r="O1" s="10" t="s">
        <v>123</v>
      </c>
      <c r="P1" s="16" t="s">
        <v>124</v>
      </c>
      <c r="Q1" s="61" t="s">
        <v>232</v>
      </c>
      <c r="R1" s="60" t="s">
        <v>231</v>
      </c>
    </row>
    <row r="2" spans="1:18" x14ac:dyDescent="0.2">
      <c r="A2" s="63" t="s">
        <v>233</v>
      </c>
      <c r="C2" s="35">
        <v>59788</v>
      </c>
      <c r="D2" s="59">
        <v>1.0317622265337525</v>
      </c>
      <c r="E2" s="35">
        <v>20331</v>
      </c>
      <c r="F2" s="59">
        <v>0.34005151535425171</v>
      </c>
      <c r="G2" s="35">
        <v>38993</v>
      </c>
      <c r="H2" s="59">
        <v>0.65218772997926</v>
      </c>
      <c r="I2" s="35">
        <v>663</v>
      </c>
      <c r="J2" s="59">
        <v>1.1089181775607145E-2</v>
      </c>
      <c r="K2" s="35">
        <v>806</v>
      </c>
      <c r="L2" s="59">
        <v>1.3480966080149863E-2</v>
      </c>
      <c r="M2" s="35">
        <v>45</v>
      </c>
      <c r="N2" s="59">
        <v>7.5265939653442165E-4</v>
      </c>
      <c r="O2" s="35">
        <v>849</v>
      </c>
      <c r="P2" s="59">
        <v>1.4200173947949422E-2</v>
      </c>
      <c r="Q2" s="37">
        <v>39457</v>
      </c>
      <c r="R2" s="59">
        <v>0.65994848464574829</v>
      </c>
    </row>
    <row r="3" spans="1:18" x14ac:dyDescent="0.2">
      <c r="A3" s="63" t="s">
        <v>234</v>
      </c>
      <c r="C3" s="35">
        <v>57031</v>
      </c>
      <c r="D3" s="59">
        <v>1.0374533148638463</v>
      </c>
      <c r="E3" s="35">
        <v>23398</v>
      </c>
      <c r="F3" s="59">
        <v>0.41026809980536899</v>
      </c>
      <c r="G3" s="35">
        <v>33142</v>
      </c>
      <c r="H3" s="59">
        <v>0.58112254738650904</v>
      </c>
      <c r="I3" s="35">
        <v>719</v>
      </c>
      <c r="J3" s="59">
        <v>1.2607178552015571E-2</v>
      </c>
      <c r="K3" s="35">
        <v>853</v>
      </c>
      <c r="L3" s="59">
        <v>1.4956777892725009E-2</v>
      </c>
      <c r="M3" s="35">
        <v>49</v>
      </c>
      <c r="N3" s="59">
        <v>8.5918184846837681E-4</v>
      </c>
      <c r="O3" s="35">
        <v>1006</v>
      </c>
      <c r="P3" s="59">
        <v>1.7639529378758921E-2</v>
      </c>
      <c r="Q3" s="37">
        <v>33633</v>
      </c>
      <c r="R3" s="59">
        <v>0.58973190019463095</v>
      </c>
    </row>
    <row r="4" spans="1:18" x14ac:dyDescent="0.2">
      <c r="A4" s="63" t="s">
        <v>235</v>
      </c>
      <c r="C4" s="35">
        <v>54130</v>
      </c>
      <c r="D4" s="59">
        <v>1.0349159430999444</v>
      </c>
      <c r="E4" s="35">
        <v>4588</v>
      </c>
      <c r="F4" s="59">
        <v>8.4758913726214663E-2</v>
      </c>
      <c r="G4" s="35">
        <v>49536</v>
      </c>
      <c r="H4" s="59">
        <v>0.91513024200997595</v>
      </c>
      <c r="I4" s="35">
        <v>682</v>
      </c>
      <c r="J4" s="59">
        <v>1.2599297986329208E-2</v>
      </c>
      <c r="K4" s="35">
        <v>409</v>
      </c>
      <c r="L4" s="59">
        <v>7.5558839830038799E-3</v>
      </c>
      <c r="M4" s="35">
        <v>51</v>
      </c>
      <c r="N4" s="59">
        <v>9.4217624237945686E-4</v>
      </c>
      <c r="O4" s="35">
        <v>754</v>
      </c>
      <c r="P4" s="59">
        <v>1.3929429152041381E-2</v>
      </c>
      <c r="Q4" s="37">
        <v>49542</v>
      </c>
      <c r="R4" s="59">
        <v>0.91524108627378531</v>
      </c>
    </row>
    <row r="5" spans="1:18" s="52" customFormat="1" x14ac:dyDescent="0.2">
      <c r="A5" s="63" t="s">
        <v>236</v>
      </c>
      <c r="B5"/>
      <c r="C5" s="35">
        <v>68749</v>
      </c>
      <c r="D5" s="59">
        <v>1.0476079652067667</v>
      </c>
      <c r="E5" s="35">
        <v>24827</v>
      </c>
      <c r="F5" s="59">
        <v>0.36112525273094881</v>
      </c>
      <c r="G5" s="35">
        <v>32761</v>
      </c>
      <c r="H5" s="59">
        <v>0.47653056771734864</v>
      </c>
      <c r="I5" s="35">
        <v>829</v>
      </c>
      <c r="J5" s="59">
        <v>1.2058357212468545E-2</v>
      </c>
      <c r="K5" s="35">
        <v>12177</v>
      </c>
      <c r="L5" s="59">
        <v>0.17712257632838296</v>
      </c>
      <c r="M5" s="35">
        <v>87</v>
      </c>
      <c r="N5" s="59">
        <v>1.2654729523338521E-3</v>
      </c>
      <c r="O5" s="35">
        <v>1341</v>
      </c>
      <c r="P5" s="59">
        <v>1.9505738265283859E-2</v>
      </c>
      <c r="Q5" s="37">
        <v>43922</v>
      </c>
      <c r="R5" s="59">
        <v>0.63887474726905114</v>
      </c>
    </row>
    <row r="6" spans="1:18" x14ac:dyDescent="0.2">
      <c r="A6" s="63" t="s">
        <v>237</v>
      </c>
      <c r="C6" s="35">
        <v>49290</v>
      </c>
      <c r="D6" s="59">
        <v>1.100568066544938</v>
      </c>
      <c r="E6" s="35">
        <v>12057</v>
      </c>
      <c r="F6" s="59">
        <v>0.24461351186853317</v>
      </c>
      <c r="G6" s="35">
        <v>27190</v>
      </c>
      <c r="H6" s="59">
        <v>0.55163319131669708</v>
      </c>
      <c r="I6" s="35">
        <v>1337</v>
      </c>
      <c r="J6" s="59">
        <v>2.7125177520795293E-2</v>
      </c>
      <c r="K6" s="35">
        <v>373</v>
      </c>
      <c r="L6" s="59">
        <v>7.5674579022114016E-3</v>
      </c>
      <c r="M6" s="35">
        <v>76</v>
      </c>
      <c r="N6" s="59">
        <v>1.5418949076891864E-3</v>
      </c>
      <c r="O6" s="35">
        <v>13214</v>
      </c>
      <c r="P6" s="59">
        <v>0.26808683302901198</v>
      </c>
      <c r="Q6" s="37">
        <v>37233</v>
      </c>
      <c r="R6" s="59">
        <v>0.7553864881314668</v>
      </c>
    </row>
    <row r="7" spans="1:18" x14ac:dyDescent="0.2">
      <c r="A7" s="63" t="s">
        <v>238</v>
      </c>
      <c r="C7" s="35">
        <v>67505</v>
      </c>
      <c r="D7" s="59">
        <v>1.0825124064884082</v>
      </c>
      <c r="E7" s="35">
        <v>23791</v>
      </c>
      <c r="F7" s="59">
        <v>0.35243315309977041</v>
      </c>
      <c r="G7" s="35">
        <v>36182</v>
      </c>
      <c r="H7" s="59">
        <v>0.53598992667209833</v>
      </c>
      <c r="I7" s="35">
        <v>1674</v>
      </c>
      <c r="J7" s="59">
        <v>2.4798163099029703E-2</v>
      </c>
      <c r="K7" s="35">
        <v>1506</v>
      </c>
      <c r="L7" s="59">
        <v>2.2309458558625286E-2</v>
      </c>
      <c r="M7" s="35">
        <v>99</v>
      </c>
      <c r="N7" s="59">
        <v>1.4665580327383157E-3</v>
      </c>
      <c r="O7" s="35">
        <v>9823</v>
      </c>
      <c r="P7" s="59">
        <v>0.14551514702614621</v>
      </c>
      <c r="Q7" s="37">
        <v>43714</v>
      </c>
      <c r="R7" s="59">
        <v>0.64756684690022959</v>
      </c>
    </row>
    <row r="8" spans="1:18" x14ac:dyDescent="0.2">
      <c r="A8" s="63" t="s">
        <v>239</v>
      </c>
      <c r="C8" s="35">
        <v>60347</v>
      </c>
      <c r="D8" s="59">
        <v>1.0324125474340067</v>
      </c>
      <c r="E8" s="35">
        <v>3245</v>
      </c>
      <c r="F8" s="59">
        <v>5.3772349909688967E-2</v>
      </c>
      <c r="G8" s="35">
        <v>57256</v>
      </c>
      <c r="H8" s="59">
        <v>0.9487795582216183</v>
      </c>
      <c r="I8" s="35">
        <v>749</v>
      </c>
      <c r="J8" s="59">
        <v>1.2411553184085372E-2</v>
      </c>
      <c r="K8" s="35">
        <v>297</v>
      </c>
      <c r="L8" s="59">
        <v>4.9215371103783125E-3</v>
      </c>
      <c r="M8" s="35">
        <v>55</v>
      </c>
      <c r="N8" s="59">
        <v>9.1139576118116894E-4</v>
      </c>
      <c r="O8" s="35">
        <v>701</v>
      </c>
      <c r="P8" s="59">
        <v>1.1616153247054535E-2</v>
      </c>
      <c r="Q8" s="37">
        <v>57102</v>
      </c>
      <c r="R8" s="59">
        <v>0.94622765009031107</v>
      </c>
    </row>
    <row r="9" spans="1:18" x14ac:dyDescent="0.2">
      <c r="A9" s="63" t="s">
        <v>240</v>
      </c>
      <c r="C9" s="35">
        <v>62448</v>
      </c>
      <c r="D9" s="59">
        <v>1.0331475787855495</v>
      </c>
      <c r="E9" s="35">
        <v>4415</v>
      </c>
      <c r="F9" s="59">
        <v>7.0698821419420951E-2</v>
      </c>
      <c r="G9" s="35">
        <v>58042</v>
      </c>
      <c r="H9" s="59">
        <v>0.92944529848834234</v>
      </c>
      <c r="I9" s="35">
        <v>939</v>
      </c>
      <c r="J9" s="59">
        <v>1.5036510376633359E-2</v>
      </c>
      <c r="K9" s="35">
        <v>285</v>
      </c>
      <c r="L9" s="59">
        <v>4.5637970791698691E-3</v>
      </c>
      <c r="M9" s="35">
        <v>32</v>
      </c>
      <c r="N9" s="59">
        <v>5.1242633871380989E-4</v>
      </c>
      <c r="O9" s="35">
        <v>805</v>
      </c>
      <c r="P9" s="59">
        <v>1.2890725083269281E-2</v>
      </c>
      <c r="Q9" s="37">
        <v>58033</v>
      </c>
      <c r="R9" s="59">
        <v>0.92930117858057903</v>
      </c>
    </row>
    <row r="10" spans="1:18" x14ac:dyDescent="0.2">
      <c r="A10" s="63" t="s">
        <v>241</v>
      </c>
      <c r="C10" s="35">
        <v>62529</v>
      </c>
      <c r="D10" s="59">
        <v>1.0459626733195799</v>
      </c>
      <c r="E10" s="35">
        <v>14428</v>
      </c>
      <c r="F10" s="59">
        <v>0.2307409362056006</v>
      </c>
      <c r="G10" s="35">
        <v>46806</v>
      </c>
      <c r="H10" s="59">
        <v>0.74854867341553522</v>
      </c>
      <c r="I10" s="35">
        <v>805</v>
      </c>
      <c r="J10" s="59">
        <v>1.28740264517264E-2</v>
      </c>
      <c r="K10" s="35">
        <v>646</v>
      </c>
      <c r="L10" s="59">
        <v>1.0331206320267397E-2</v>
      </c>
      <c r="M10" s="35">
        <v>76</v>
      </c>
      <c r="N10" s="59">
        <v>1.2154360376785171E-3</v>
      </c>
      <c r="O10" s="35">
        <v>2642</v>
      </c>
      <c r="P10" s="59">
        <v>4.2252394888771611E-2</v>
      </c>
      <c r="Q10" s="37">
        <v>48101</v>
      </c>
      <c r="R10" s="59">
        <v>0.76925906379439934</v>
      </c>
    </row>
    <row r="11" spans="1:18" x14ac:dyDescent="0.2">
      <c r="A11" s="63" t="s">
        <v>242</v>
      </c>
      <c r="C11" s="35">
        <v>69209</v>
      </c>
      <c r="D11" s="59">
        <v>1.0448352092935889</v>
      </c>
      <c r="E11" s="35">
        <v>21754</v>
      </c>
      <c r="F11" s="59">
        <v>0.3143232816541201</v>
      </c>
      <c r="G11" s="35">
        <v>46977</v>
      </c>
      <c r="H11" s="59">
        <v>0.67877010215434408</v>
      </c>
      <c r="I11" s="35">
        <v>1230</v>
      </c>
      <c r="J11" s="59">
        <v>1.7772255053533501E-2</v>
      </c>
      <c r="K11" s="35">
        <v>666</v>
      </c>
      <c r="L11" s="59">
        <v>9.6230259070352129E-3</v>
      </c>
      <c r="M11" s="35">
        <v>48</v>
      </c>
      <c r="N11" s="59">
        <v>6.9355141672325859E-4</v>
      </c>
      <c r="O11" s="35">
        <v>1637</v>
      </c>
      <c r="P11" s="59">
        <v>2.3652993107832795E-2</v>
      </c>
      <c r="Q11" s="37">
        <v>47455</v>
      </c>
      <c r="R11" s="59">
        <v>0.68567671834587984</v>
      </c>
    </row>
    <row r="12" spans="1:18" x14ac:dyDescent="0.2">
      <c r="A12" s="63" t="s">
        <v>244</v>
      </c>
      <c r="C12" s="35">
        <v>73586</v>
      </c>
      <c r="D12" s="59">
        <v>1.0550104639469464</v>
      </c>
      <c r="E12" s="35">
        <v>52364</v>
      </c>
      <c r="F12" s="59">
        <v>0.71160275052319732</v>
      </c>
      <c r="G12" s="35">
        <v>19760</v>
      </c>
      <c r="H12" s="59">
        <v>0.26852933982007449</v>
      </c>
      <c r="I12" s="35">
        <v>1514</v>
      </c>
      <c r="J12" s="59">
        <v>2.0574565814149431E-2</v>
      </c>
      <c r="K12" s="35">
        <v>1635</v>
      </c>
      <c r="L12" s="59">
        <v>2.2218900334302721E-2</v>
      </c>
      <c r="M12" s="35">
        <v>75</v>
      </c>
      <c r="N12" s="59">
        <v>1.0192156116652625E-3</v>
      </c>
      <c r="O12" s="35">
        <v>2286</v>
      </c>
      <c r="P12" s="59">
        <v>3.1065691843557199E-2</v>
      </c>
      <c r="Q12" s="37">
        <v>21222</v>
      </c>
      <c r="R12" s="59">
        <v>0.28839724947680268</v>
      </c>
    </row>
    <row r="13" spans="1:18" x14ac:dyDescent="0.2">
      <c r="A13" s="63" t="s">
        <v>245</v>
      </c>
      <c r="C13" s="35">
        <v>73883</v>
      </c>
      <c r="D13" s="59">
        <v>1.071450807357579</v>
      </c>
      <c r="E13" s="35">
        <v>50989</v>
      </c>
      <c r="F13" s="59">
        <v>0.69013169470649538</v>
      </c>
      <c r="G13" s="35">
        <v>20207</v>
      </c>
      <c r="H13" s="59">
        <v>0.27349999323254337</v>
      </c>
      <c r="I13" s="35">
        <v>2093</v>
      </c>
      <c r="J13" s="59">
        <v>2.8328573555486378E-2</v>
      </c>
      <c r="K13" s="35">
        <v>1873</v>
      </c>
      <c r="L13" s="59">
        <v>2.535089262753272E-2</v>
      </c>
      <c r="M13" s="35">
        <v>106</v>
      </c>
      <c r="N13" s="59">
        <v>1.4347008107413071E-3</v>
      </c>
      <c r="O13" s="35">
        <v>3894</v>
      </c>
      <c r="P13" s="59">
        <v>5.2704952424779718E-2</v>
      </c>
      <c r="Q13" s="37">
        <v>22894</v>
      </c>
      <c r="R13" s="59">
        <v>0.30986830529350462</v>
      </c>
    </row>
    <row r="14" spans="1:18" x14ac:dyDescent="0.2">
      <c r="A14" s="63" t="s">
        <v>246</v>
      </c>
      <c r="C14" s="35">
        <v>74623</v>
      </c>
      <c r="D14" s="59">
        <v>1.0734492046688018</v>
      </c>
      <c r="E14" s="35">
        <v>65971</v>
      </c>
      <c r="F14" s="59">
        <v>0.8840571941626576</v>
      </c>
      <c r="G14" s="35">
        <v>5443</v>
      </c>
      <c r="H14" s="59">
        <v>7.2939978290875465E-2</v>
      </c>
      <c r="I14" s="35">
        <v>1933</v>
      </c>
      <c r="J14" s="59">
        <v>2.5903541803465418E-2</v>
      </c>
      <c r="K14" s="35">
        <v>1818</v>
      </c>
      <c r="L14" s="59">
        <v>2.4362461975530332E-2</v>
      </c>
      <c r="M14" s="35">
        <v>78</v>
      </c>
      <c r="N14" s="59">
        <v>1.0452541441646676E-3</v>
      </c>
      <c r="O14" s="35">
        <v>4861</v>
      </c>
      <c r="P14" s="59">
        <v>6.5140774292108336E-2</v>
      </c>
      <c r="Q14" s="37">
        <v>8652</v>
      </c>
      <c r="R14" s="59">
        <v>0.11594280583734237</v>
      </c>
    </row>
    <row r="15" spans="1:18" x14ac:dyDescent="0.2">
      <c r="A15" s="63" t="s">
        <v>247</v>
      </c>
      <c r="C15" s="35">
        <v>70212</v>
      </c>
      <c r="D15" s="59">
        <v>1.0878909588104597</v>
      </c>
      <c r="E15" s="35">
        <v>59492</v>
      </c>
      <c r="F15" s="59">
        <v>0.84731954651626507</v>
      </c>
      <c r="G15" s="35">
        <v>5539</v>
      </c>
      <c r="H15" s="59">
        <v>7.8889648493135081E-2</v>
      </c>
      <c r="I15" s="35">
        <v>2145</v>
      </c>
      <c r="J15" s="59">
        <v>3.0550333276363015E-2</v>
      </c>
      <c r="K15" s="35">
        <v>933</v>
      </c>
      <c r="L15" s="59">
        <v>1.328832678174671E-2</v>
      </c>
      <c r="M15" s="35">
        <v>98</v>
      </c>
      <c r="N15" s="59">
        <v>1.3957728023699652E-3</v>
      </c>
      <c r="O15" s="35">
        <v>8176</v>
      </c>
      <c r="P15" s="59">
        <v>0.11644733094057996</v>
      </c>
      <c r="Q15" s="37">
        <v>10720</v>
      </c>
      <c r="R15" s="59">
        <v>0.15268045348373496</v>
      </c>
    </row>
    <row r="16" spans="1:18" x14ac:dyDescent="0.2">
      <c r="A16" s="63" t="s">
        <v>248</v>
      </c>
      <c r="C16" s="35">
        <v>73342</v>
      </c>
      <c r="D16" s="59">
        <v>1.0533527855798861</v>
      </c>
      <c r="E16" s="35">
        <v>66458</v>
      </c>
      <c r="F16" s="59">
        <v>0.90613836546589943</v>
      </c>
      <c r="G16" s="35">
        <v>3790</v>
      </c>
      <c r="H16" s="59">
        <v>5.1675711052330181E-2</v>
      </c>
      <c r="I16" s="35">
        <v>735</v>
      </c>
      <c r="J16" s="59">
        <v>1.0021542908565351E-2</v>
      </c>
      <c r="K16" s="35">
        <v>3294</v>
      </c>
      <c r="L16" s="59">
        <v>4.4912873933080633E-2</v>
      </c>
      <c r="M16" s="35">
        <v>51</v>
      </c>
      <c r="N16" s="59">
        <v>6.9537236508412643E-4</v>
      </c>
      <c r="O16" s="35">
        <v>2927</v>
      </c>
      <c r="P16" s="59">
        <v>3.9908919854926235E-2</v>
      </c>
      <c r="Q16" s="37">
        <v>6884</v>
      </c>
      <c r="R16" s="59">
        <v>9.3861634534100513E-2</v>
      </c>
    </row>
    <row r="17" spans="1:18" x14ac:dyDescent="0.2">
      <c r="A17" s="63" t="s">
        <v>249</v>
      </c>
      <c r="C17" s="35">
        <v>74617</v>
      </c>
      <c r="D17" s="59">
        <v>1.0621038101236981</v>
      </c>
      <c r="E17" s="35">
        <v>53119</v>
      </c>
      <c r="F17" s="59">
        <v>0.71188871168768508</v>
      </c>
      <c r="G17" s="35">
        <v>17556</v>
      </c>
      <c r="H17" s="59">
        <v>0.23528150421485722</v>
      </c>
      <c r="I17" s="35">
        <v>1988</v>
      </c>
      <c r="J17" s="59">
        <v>2.6642722167870593E-2</v>
      </c>
      <c r="K17" s="35">
        <v>3587</v>
      </c>
      <c r="L17" s="59">
        <v>4.8072155138909362E-2</v>
      </c>
      <c r="M17" s="35">
        <v>76</v>
      </c>
      <c r="N17" s="59">
        <v>1.0185346502807671E-3</v>
      </c>
      <c r="O17" s="35">
        <v>2925</v>
      </c>
      <c r="P17" s="59">
        <v>3.9200182264095315E-2</v>
      </c>
      <c r="Q17" s="37">
        <v>21498</v>
      </c>
      <c r="R17" s="59">
        <v>0.28811128831231486</v>
      </c>
    </row>
    <row r="18" spans="1:18" x14ac:dyDescent="0.2">
      <c r="A18" s="63" t="s">
        <v>250</v>
      </c>
      <c r="C18" s="35">
        <v>70544</v>
      </c>
      <c r="D18" s="59">
        <v>1.0618762757995008</v>
      </c>
      <c r="E18" s="35">
        <v>65232</v>
      </c>
      <c r="F18" s="59">
        <v>0.92469947833975963</v>
      </c>
      <c r="G18" s="35">
        <v>4045</v>
      </c>
      <c r="H18" s="59">
        <v>5.7340099795872082E-2</v>
      </c>
      <c r="I18" s="35">
        <v>2205</v>
      </c>
      <c r="J18" s="59">
        <v>3.1257087775005674E-2</v>
      </c>
      <c r="K18" s="35">
        <v>656</v>
      </c>
      <c r="L18" s="59">
        <v>9.299160807439328E-3</v>
      </c>
      <c r="M18" s="35">
        <v>56</v>
      </c>
      <c r="N18" s="59">
        <v>7.9383080063506468E-4</v>
      </c>
      <c r="O18" s="35">
        <v>2715</v>
      </c>
      <c r="P18" s="59">
        <v>3.8486618280789295E-2</v>
      </c>
      <c r="Q18" s="37">
        <v>5312</v>
      </c>
      <c r="R18" s="59">
        <v>7.5300521660240413E-2</v>
      </c>
    </row>
    <row r="19" spans="1:18" x14ac:dyDescent="0.2">
      <c r="A19" s="63" t="s">
        <v>251</v>
      </c>
      <c r="C19" s="35">
        <v>75251</v>
      </c>
      <c r="D19" s="59">
        <v>1.0450492352261096</v>
      </c>
      <c r="E19" s="35">
        <v>57660</v>
      </c>
      <c r="F19" s="59">
        <v>0.76623566464233028</v>
      </c>
      <c r="G19" s="35">
        <v>16519</v>
      </c>
      <c r="H19" s="59">
        <v>0.21951867749265791</v>
      </c>
      <c r="I19" s="35">
        <v>1425</v>
      </c>
      <c r="J19" s="59">
        <v>1.8936625426904625E-2</v>
      </c>
      <c r="K19" s="35">
        <v>1166</v>
      </c>
      <c r="L19" s="59">
        <v>1.549481070019003E-2</v>
      </c>
      <c r="M19" s="35">
        <v>56</v>
      </c>
      <c r="N19" s="59">
        <v>7.4417615712748001E-4</v>
      </c>
      <c r="O19" s="35">
        <v>1815</v>
      </c>
      <c r="P19" s="59">
        <v>2.4119280806899575E-2</v>
      </c>
      <c r="Q19" s="37">
        <v>17591</v>
      </c>
      <c r="R19" s="59">
        <v>0.23376433535766966</v>
      </c>
    </row>
    <row r="20" spans="1:18" x14ac:dyDescent="0.2">
      <c r="A20" s="63" t="s">
        <v>252</v>
      </c>
      <c r="C20" s="35">
        <v>74796</v>
      </c>
      <c r="D20" s="59">
        <v>1.0485052676613722</v>
      </c>
      <c r="E20" s="35">
        <v>67918</v>
      </c>
      <c r="F20" s="59">
        <v>0.90804321086689133</v>
      </c>
      <c r="G20" s="35">
        <v>4001</v>
      </c>
      <c r="H20" s="59">
        <v>5.3492165356436173E-2</v>
      </c>
      <c r="I20" s="35">
        <v>1248</v>
      </c>
      <c r="J20" s="59">
        <v>1.66853842451468E-2</v>
      </c>
      <c r="K20" s="35">
        <v>2906</v>
      </c>
      <c r="L20" s="59">
        <v>3.8852345045189585E-2</v>
      </c>
      <c r="M20" s="35">
        <v>47</v>
      </c>
      <c r="N20" s="59">
        <v>6.2837584897588105E-4</v>
      </c>
      <c r="O20" s="35">
        <v>2304</v>
      </c>
      <c r="P20" s="59">
        <v>3.0803786298732552E-2</v>
      </c>
      <c r="Q20" s="37">
        <v>6878</v>
      </c>
      <c r="R20" s="59">
        <v>9.1956789133108716E-2</v>
      </c>
    </row>
    <row r="21" spans="1:18" x14ac:dyDescent="0.2">
      <c r="A21" s="63" t="s">
        <v>253</v>
      </c>
      <c r="C21" s="35">
        <v>77918</v>
      </c>
      <c r="D21" s="59">
        <v>1.0463050899663751</v>
      </c>
      <c r="E21" s="35">
        <v>63017</v>
      </c>
      <c r="F21" s="59">
        <v>0.80876049179907084</v>
      </c>
      <c r="G21" s="35">
        <v>5183</v>
      </c>
      <c r="H21" s="59">
        <v>6.6518647809235346E-2</v>
      </c>
      <c r="I21" s="35">
        <v>1016</v>
      </c>
      <c r="J21" s="59">
        <v>1.3039349059267435E-2</v>
      </c>
      <c r="K21" s="35">
        <v>9722</v>
      </c>
      <c r="L21" s="59">
        <v>0.1247721964116122</v>
      </c>
      <c r="M21" s="35">
        <v>52</v>
      </c>
      <c r="N21" s="59">
        <v>6.6736825893888444E-4</v>
      </c>
      <c r="O21" s="35">
        <v>2536</v>
      </c>
      <c r="P21" s="59">
        <v>3.254703662825021E-2</v>
      </c>
      <c r="Q21" s="37">
        <v>14901</v>
      </c>
      <c r="R21" s="59">
        <v>0.19123950820092919</v>
      </c>
    </row>
    <row r="22" spans="1:18" x14ac:dyDescent="0.2">
      <c r="A22" s="63" t="s">
        <v>254</v>
      </c>
      <c r="C22" s="35">
        <v>77493</v>
      </c>
      <c r="D22" s="59">
        <v>1.0550888467345436</v>
      </c>
      <c r="E22" s="35">
        <v>54295</v>
      </c>
      <c r="F22" s="59">
        <v>0.70064392912908258</v>
      </c>
      <c r="G22" s="35">
        <v>11721</v>
      </c>
      <c r="H22" s="59">
        <v>0.1512523711819132</v>
      </c>
      <c r="I22" s="35">
        <v>1318</v>
      </c>
      <c r="J22" s="59">
        <v>1.7007987818254553E-2</v>
      </c>
      <c r="K22" s="35">
        <v>11601</v>
      </c>
      <c r="L22" s="59">
        <v>0.14970384421818744</v>
      </c>
      <c r="M22" s="35">
        <v>63</v>
      </c>
      <c r="N22" s="59">
        <v>8.1297665595602179E-4</v>
      </c>
      <c r="O22" s="35">
        <v>2764</v>
      </c>
      <c r="P22" s="59">
        <v>3.5667737731149909E-2</v>
      </c>
      <c r="Q22" s="37">
        <v>23198</v>
      </c>
      <c r="R22" s="59">
        <v>0.29935607087091737</v>
      </c>
    </row>
    <row r="23" spans="1:18" x14ac:dyDescent="0.2">
      <c r="A23" s="63" t="s">
        <v>255</v>
      </c>
      <c r="C23" s="35">
        <v>68758</v>
      </c>
      <c r="D23" s="59">
        <v>1.0535792198725964</v>
      </c>
      <c r="E23" s="35">
        <v>51995</v>
      </c>
      <c r="F23" s="59">
        <v>0.75620291456994093</v>
      </c>
      <c r="G23" s="35">
        <v>14588</v>
      </c>
      <c r="H23" s="59">
        <v>0.21216440268768724</v>
      </c>
      <c r="I23" s="35">
        <v>1688</v>
      </c>
      <c r="J23" s="59">
        <v>2.4549870560516593E-2</v>
      </c>
      <c r="K23" s="35">
        <v>2367</v>
      </c>
      <c r="L23" s="59">
        <v>3.4425085081008756E-2</v>
      </c>
      <c r="M23" s="35">
        <v>66</v>
      </c>
      <c r="N23" s="59">
        <v>9.5988830390645447E-4</v>
      </c>
      <c r="O23" s="35">
        <v>1738</v>
      </c>
      <c r="P23" s="59">
        <v>2.5277058669536636E-2</v>
      </c>
      <c r="Q23" s="37">
        <v>16763</v>
      </c>
      <c r="R23" s="59">
        <v>0.24379708543005904</v>
      </c>
    </row>
    <row r="24" spans="1:18" x14ac:dyDescent="0.2">
      <c r="A24" s="63" t="s">
        <v>256</v>
      </c>
      <c r="C24" s="35">
        <v>76999</v>
      </c>
      <c r="D24" s="59">
        <v>1.0618579462070936</v>
      </c>
      <c r="E24" s="35">
        <v>68741</v>
      </c>
      <c r="F24" s="59">
        <v>0.89275185392018075</v>
      </c>
      <c r="G24" s="35">
        <v>5096</v>
      </c>
      <c r="H24" s="59">
        <v>6.6182677697112946E-2</v>
      </c>
      <c r="I24" s="35">
        <v>1870</v>
      </c>
      <c r="J24" s="59">
        <v>2.4286029688697256E-2</v>
      </c>
      <c r="K24" s="35">
        <v>2552</v>
      </c>
      <c r="L24" s="59">
        <v>3.3143287575163313E-2</v>
      </c>
      <c r="M24" s="35">
        <v>51</v>
      </c>
      <c r="N24" s="59">
        <v>6.6234626423719784E-4</v>
      </c>
      <c r="O24" s="35">
        <v>3452</v>
      </c>
      <c r="P24" s="59">
        <v>4.4831751061702098E-2</v>
      </c>
      <c r="Q24" s="37">
        <v>8258</v>
      </c>
      <c r="R24" s="59">
        <v>0.10724814607981922</v>
      </c>
    </row>
    <row r="25" spans="1:18" x14ac:dyDescent="0.2">
      <c r="A25" s="63" t="s">
        <v>257</v>
      </c>
      <c r="C25" s="35">
        <v>73550</v>
      </c>
      <c r="D25" s="59">
        <v>1.0444459551325629</v>
      </c>
      <c r="E25" s="35">
        <v>63403</v>
      </c>
      <c r="F25" s="59">
        <v>0.86203942895989127</v>
      </c>
      <c r="G25" s="35">
        <v>8072</v>
      </c>
      <c r="H25" s="59">
        <v>0.10974847042828008</v>
      </c>
      <c r="I25" s="35">
        <v>1118</v>
      </c>
      <c r="J25" s="59">
        <v>1.5200543847722637E-2</v>
      </c>
      <c r="K25" s="35">
        <v>2113</v>
      </c>
      <c r="L25" s="59">
        <v>2.8728755948334465E-2</v>
      </c>
      <c r="M25" s="35">
        <v>57</v>
      </c>
      <c r="N25" s="59">
        <v>7.7498300475866756E-4</v>
      </c>
      <c r="O25" s="35">
        <v>2056</v>
      </c>
      <c r="P25" s="59">
        <v>2.7953772943575799E-2</v>
      </c>
      <c r="Q25" s="37">
        <v>10147</v>
      </c>
      <c r="R25" s="59">
        <v>0.13796057104010878</v>
      </c>
    </row>
    <row r="26" spans="1:18" x14ac:dyDescent="0.2">
      <c r="A26" s="63" t="s">
        <v>258</v>
      </c>
      <c r="C26" s="35">
        <v>72482</v>
      </c>
      <c r="D26" s="59">
        <v>1.0421897850500814</v>
      </c>
      <c r="E26" s="35">
        <v>61402</v>
      </c>
      <c r="F26" s="59">
        <v>0.84713446096962008</v>
      </c>
      <c r="G26" s="35">
        <v>6459</v>
      </c>
      <c r="H26" s="59">
        <v>8.9111779476283765E-2</v>
      </c>
      <c r="I26" s="35">
        <v>948</v>
      </c>
      <c r="J26" s="59">
        <v>1.30791092961011E-2</v>
      </c>
      <c r="K26" s="35">
        <v>4888</v>
      </c>
      <c r="L26" s="59">
        <v>6.7437432741922126E-2</v>
      </c>
      <c r="M26" s="35">
        <v>70</v>
      </c>
      <c r="N26" s="59">
        <v>9.6575701553489144E-4</v>
      </c>
      <c r="O26" s="35">
        <v>1773</v>
      </c>
      <c r="P26" s="59">
        <v>2.4461245550619463E-2</v>
      </c>
      <c r="Q26" s="37">
        <v>11080</v>
      </c>
      <c r="R26" s="59">
        <v>0.15286553903037994</v>
      </c>
    </row>
    <row r="27" spans="1:18" x14ac:dyDescent="0.2">
      <c r="A27" s="63" t="s">
        <v>259</v>
      </c>
      <c r="C27" s="35">
        <v>73257</v>
      </c>
      <c r="D27" s="59">
        <v>1.0507255279358969</v>
      </c>
      <c r="E27" s="35">
        <v>65150</v>
      </c>
      <c r="F27" s="59">
        <v>0.88933480759517858</v>
      </c>
      <c r="G27" s="35">
        <v>4204</v>
      </c>
      <c r="H27" s="59">
        <v>5.7387007384959797E-2</v>
      </c>
      <c r="I27" s="35">
        <v>1161</v>
      </c>
      <c r="J27" s="59">
        <v>1.5848314836807403E-2</v>
      </c>
      <c r="K27" s="35">
        <v>4047</v>
      </c>
      <c r="L27" s="59">
        <v>5.5243867480240794E-2</v>
      </c>
      <c r="M27" s="35">
        <v>50</v>
      </c>
      <c r="N27" s="59">
        <v>6.8252863207611558E-4</v>
      </c>
      <c r="O27" s="35">
        <v>2361</v>
      </c>
      <c r="P27" s="59">
        <v>3.2229002006634179E-2</v>
      </c>
      <c r="Q27" s="37">
        <v>8107</v>
      </c>
      <c r="R27" s="59">
        <v>0.11066519240482138</v>
      </c>
    </row>
    <row r="28" spans="1:18" x14ac:dyDescent="0.2">
      <c r="A28" s="63" t="s">
        <v>260</v>
      </c>
      <c r="C28" s="35">
        <v>73337</v>
      </c>
      <c r="D28" s="59">
        <v>1.054992704910209</v>
      </c>
      <c r="E28" s="35">
        <v>53937</v>
      </c>
      <c r="F28" s="59">
        <v>0.73546777206594216</v>
      </c>
      <c r="G28" s="35">
        <v>18051</v>
      </c>
      <c r="H28" s="59">
        <v>0.24613769311534422</v>
      </c>
      <c r="I28" s="35">
        <v>1341</v>
      </c>
      <c r="J28" s="59">
        <v>1.828544936389544E-2</v>
      </c>
      <c r="K28" s="35">
        <v>1885</v>
      </c>
      <c r="L28" s="59">
        <v>2.5703260291530878E-2</v>
      </c>
      <c r="M28" s="35">
        <v>51</v>
      </c>
      <c r="N28" s="59">
        <v>6.9541977446582217E-4</v>
      </c>
      <c r="O28" s="35">
        <v>2105</v>
      </c>
      <c r="P28" s="59">
        <v>2.8703110299030502E-2</v>
      </c>
      <c r="Q28" s="37">
        <v>19400</v>
      </c>
      <c r="R28" s="59">
        <v>0.26453222793405784</v>
      </c>
    </row>
    <row r="29" spans="1:18" x14ac:dyDescent="0.2">
      <c r="A29" s="63" t="s">
        <v>261</v>
      </c>
      <c r="C29" s="35">
        <v>70132</v>
      </c>
      <c r="D29" s="59">
        <v>1.0493497975246675</v>
      </c>
      <c r="E29" s="35">
        <v>47775</v>
      </c>
      <c r="F29" s="59">
        <v>0.6812154223464324</v>
      </c>
      <c r="G29" s="35">
        <v>14012</v>
      </c>
      <c r="H29" s="59">
        <v>0.19979467290252667</v>
      </c>
      <c r="I29" s="35">
        <v>1349</v>
      </c>
      <c r="J29" s="59">
        <v>1.9235156561911822E-2</v>
      </c>
      <c r="K29" s="35">
        <v>8596</v>
      </c>
      <c r="L29" s="59">
        <v>0.12256887013061085</v>
      </c>
      <c r="M29" s="35">
        <v>71</v>
      </c>
      <c r="N29" s="59">
        <v>1.0123766611532538E-3</v>
      </c>
      <c r="O29" s="35">
        <v>1790</v>
      </c>
      <c r="P29" s="59">
        <v>2.5523298922032738E-2</v>
      </c>
      <c r="Q29" s="37">
        <v>22357</v>
      </c>
      <c r="R29" s="59">
        <v>0.31878457765356755</v>
      </c>
    </row>
    <row r="30" spans="1:18" x14ac:dyDescent="0.2">
      <c r="A30" s="63" t="s">
        <v>262</v>
      </c>
      <c r="C30" s="35">
        <v>72319</v>
      </c>
      <c r="D30" s="59">
        <v>1.0773379056679433</v>
      </c>
      <c r="E30" s="35">
        <v>36736</v>
      </c>
      <c r="F30" s="59">
        <v>0.50797162571385113</v>
      </c>
      <c r="G30" s="35">
        <v>26621</v>
      </c>
      <c r="H30" s="59">
        <v>0.36810520056969814</v>
      </c>
      <c r="I30" s="35">
        <v>1616</v>
      </c>
      <c r="J30" s="59">
        <v>2.2345441723475159E-2</v>
      </c>
      <c r="K30" s="35">
        <v>4594</v>
      </c>
      <c r="L30" s="59">
        <v>6.3524108463889159E-2</v>
      </c>
      <c r="M30" s="35">
        <v>88</v>
      </c>
      <c r="N30" s="59">
        <v>1.2168309849417166E-3</v>
      </c>
      <c r="O30" s="35">
        <v>8257</v>
      </c>
      <c r="P30" s="59">
        <v>0.11417469821208812</v>
      </c>
      <c r="Q30" s="37">
        <v>35583</v>
      </c>
      <c r="R30" s="59">
        <v>0.49202837428614887</v>
      </c>
    </row>
    <row r="31" spans="1:18" x14ac:dyDescent="0.2">
      <c r="A31" s="63" t="s">
        <v>263</v>
      </c>
      <c r="C31" s="35">
        <v>73846</v>
      </c>
      <c r="D31" s="59">
        <v>1.0392573734528614</v>
      </c>
      <c r="E31" s="35">
        <v>62669</v>
      </c>
      <c r="F31" s="59">
        <v>0.84864447634265905</v>
      </c>
      <c r="G31" s="35">
        <v>3892</v>
      </c>
      <c r="H31" s="59">
        <v>5.2704276467242642E-2</v>
      </c>
      <c r="I31" s="35">
        <v>749</v>
      </c>
      <c r="J31" s="59">
        <v>1.0142729464019716E-2</v>
      </c>
      <c r="K31" s="35">
        <v>7578</v>
      </c>
      <c r="L31" s="59">
        <v>0.1026189637895079</v>
      </c>
      <c r="M31" s="35">
        <v>56</v>
      </c>
      <c r="N31" s="59">
        <v>7.5833491319773579E-4</v>
      </c>
      <c r="O31" s="35">
        <v>1801</v>
      </c>
      <c r="P31" s="59">
        <v>2.4388592476234327E-2</v>
      </c>
      <c r="Q31" s="37">
        <v>11177</v>
      </c>
      <c r="R31" s="59">
        <v>0.15135552365734095</v>
      </c>
    </row>
    <row r="32" spans="1:18" x14ac:dyDescent="0.2">
      <c r="A32" s="63" t="s">
        <v>264</v>
      </c>
      <c r="C32" s="35">
        <v>71180</v>
      </c>
      <c r="D32" s="59">
        <v>1.0504074178139926</v>
      </c>
      <c r="E32" s="35">
        <v>56662</v>
      </c>
      <c r="F32" s="59">
        <v>0.7960382129811745</v>
      </c>
      <c r="G32" s="35">
        <v>13047</v>
      </c>
      <c r="H32" s="59">
        <v>0.18329586962629951</v>
      </c>
      <c r="I32" s="35">
        <v>1469</v>
      </c>
      <c r="J32" s="59">
        <v>2.0637819612250634E-2</v>
      </c>
      <c r="K32" s="35">
        <v>1582</v>
      </c>
      <c r="L32" s="59">
        <v>2.2225344197808371E-2</v>
      </c>
      <c r="M32" s="35">
        <v>68</v>
      </c>
      <c r="N32" s="59">
        <v>9.5532452936218041E-4</v>
      </c>
      <c r="O32" s="35">
        <v>1940</v>
      </c>
      <c r="P32" s="59">
        <v>2.7254846867097501E-2</v>
      </c>
      <c r="Q32" s="37">
        <v>14518</v>
      </c>
      <c r="R32" s="59">
        <v>0.2039617870188255</v>
      </c>
    </row>
    <row r="33" spans="1:18" x14ac:dyDescent="0.2">
      <c r="A33" s="63" t="s">
        <v>265</v>
      </c>
      <c r="C33" s="35">
        <v>70559</v>
      </c>
      <c r="D33" s="59">
        <v>1.0472795816267237</v>
      </c>
      <c r="E33" s="35">
        <v>66718</v>
      </c>
      <c r="F33" s="59">
        <v>0.94556328746155704</v>
      </c>
      <c r="G33" s="35">
        <v>2875</v>
      </c>
      <c r="H33" s="59">
        <v>4.0746042319193869E-2</v>
      </c>
      <c r="I33" s="35">
        <v>1460</v>
      </c>
      <c r="J33" s="59">
        <v>2.0691903229921059E-2</v>
      </c>
      <c r="K33" s="35">
        <v>907</v>
      </c>
      <c r="L33" s="59">
        <v>1.2854490568176986E-2</v>
      </c>
      <c r="M33" s="35">
        <v>37</v>
      </c>
      <c r="N33" s="59">
        <v>5.243838489774515E-4</v>
      </c>
      <c r="O33" s="35">
        <v>1898</v>
      </c>
      <c r="P33" s="59">
        <v>2.6899474198897377E-2</v>
      </c>
      <c r="Q33" s="37">
        <v>3841</v>
      </c>
      <c r="R33" s="59">
        <v>5.4436712538443004E-2</v>
      </c>
    </row>
    <row r="34" spans="1:18" x14ac:dyDescent="0.2">
      <c r="A34" s="63" t="s">
        <v>266</v>
      </c>
      <c r="C34" s="35">
        <v>75996</v>
      </c>
      <c r="D34" s="59">
        <v>1.0470156324017053</v>
      </c>
      <c r="E34" s="35">
        <v>68938</v>
      </c>
      <c r="F34" s="59">
        <v>0.90712669087846731</v>
      </c>
      <c r="G34" s="35">
        <v>4653</v>
      </c>
      <c r="H34" s="59">
        <v>6.1226906679298913E-2</v>
      </c>
      <c r="I34" s="35">
        <v>1247</v>
      </c>
      <c r="J34" s="59">
        <v>1.6408758355702931E-2</v>
      </c>
      <c r="K34" s="35">
        <v>2270</v>
      </c>
      <c r="L34" s="59">
        <v>2.9869993157534608E-2</v>
      </c>
      <c r="M34" s="35">
        <v>70</v>
      </c>
      <c r="N34" s="59">
        <v>9.211011105847676E-4</v>
      </c>
      <c r="O34" s="35">
        <v>2391</v>
      </c>
      <c r="P34" s="59">
        <v>3.1462182220116847E-2</v>
      </c>
      <c r="Q34" s="37">
        <v>7058</v>
      </c>
      <c r="R34" s="59">
        <v>9.2873309121532716E-2</v>
      </c>
    </row>
    <row r="35" spans="1:18" x14ac:dyDescent="0.2">
      <c r="A35" s="63" t="s">
        <v>267</v>
      </c>
      <c r="C35" s="35">
        <v>49491</v>
      </c>
      <c r="D35" s="59">
        <v>1.0565557374068011</v>
      </c>
      <c r="E35" s="35">
        <v>18624</v>
      </c>
      <c r="F35" s="59">
        <v>0.37631084439595081</v>
      </c>
      <c r="G35" s="35">
        <v>30419</v>
      </c>
      <c r="H35" s="59">
        <v>0.6146370047079267</v>
      </c>
      <c r="I35" s="35">
        <v>1182</v>
      </c>
      <c r="J35" s="59">
        <v>2.3883130266108988E-2</v>
      </c>
      <c r="K35" s="35">
        <v>316</v>
      </c>
      <c r="L35" s="59">
        <v>6.3849992928007113E-3</v>
      </c>
      <c r="M35" s="35">
        <v>52</v>
      </c>
      <c r="N35" s="59">
        <v>1.0506960861570791E-3</v>
      </c>
      <c r="O35" s="35">
        <v>1697</v>
      </c>
      <c r="P35" s="59">
        <v>3.4289062657856986E-2</v>
      </c>
      <c r="Q35" s="37">
        <v>30867</v>
      </c>
      <c r="R35" s="59">
        <v>0.62368915560404925</v>
      </c>
    </row>
    <row r="36" spans="1:18" x14ac:dyDescent="0.2">
      <c r="A36" s="63" t="s">
        <v>268</v>
      </c>
      <c r="C36" s="35">
        <v>78306</v>
      </c>
      <c r="D36" s="59">
        <v>1.0431129159962198</v>
      </c>
      <c r="E36" s="35">
        <v>26842</v>
      </c>
      <c r="F36" s="59">
        <v>0.34278343932776545</v>
      </c>
      <c r="G36" s="35">
        <v>49325</v>
      </c>
      <c r="H36" s="59">
        <v>0.62990064618292341</v>
      </c>
      <c r="I36" s="35">
        <v>1001</v>
      </c>
      <c r="J36" s="59">
        <v>1.2783183919495313E-2</v>
      </c>
      <c r="K36" s="35">
        <v>2534</v>
      </c>
      <c r="L36" s="59">
        <v>3.2360227824176947E-2</v>
      </c>
      <c r="M36" s="35">
        <v>76</v>
      </c>
      <c r="N36" s="59">
        <v>9.705514264551886E-4</v>
      </c>
      <c r="O36" s="35">
        <v>1904</v>
      </c>
      <c r="P36" s="59">
        <v>2.4314867315403672E-2</v>
      </c>
      <c r="Q36" s="37">
        <v>51464</v>
      </c>
      <c r="R36" s="59">
        <v>0.65721656067223455</v>
      </c>
    </row>
    <row r="37" spans="1:18" x14ac:dyDescent="0.2">
      <c r="A37" s="63" t="s">
        <v>269</v>
      </c>
      <c r="C37" s="35">
        <v>74707</v>
      </c>
      <c r="D37" s="59">
        <v>1.0463276533658159</v>
      </c>
      <c r="E37" s="35">
        <v>69458</v>
      </c>
      <c r="F37" s="59">
        <v>0.92973884642670701</v>
      </c>
      <c r="G37" s="35">
        <v>2284</v>
      </c>
      <c r="H37" s="59">
        <v>3.0572770958544715E-2</v>
      </c>
      <c r="I37" s="35">
        <v>1112</v>
      </c>
      <c r="J37" s="59">
        <v>1.4884816683844887E-2</v>
      </c>
      <c r="K37" s="35">
        <v>2399</v>
      </c>
      <c r="L37" s="59">
        <v>3.2112118007683349E-2</v>
      </c>
      <c r="M37" s="35">
        <v>47</v>
      </c>
      <c r="N37" s="59">
        <v>6.2912444616970297E-4</v>
      </c>
      <c r="O37" s="35">
        <v>2868</v>
      </c>
      <c r="P37" s="59">
        <v>3.838997684286613E-2</v>
      </c>
      <c r="Q37" s="37">
        <v>5249</v>
      </c>
      <c r="R37" s="59">
        <v>7.0261153573293003E-2</v>
      </c>
    </row>
    <row r="38" spans="1:18" x14ac:dyDescent="0.2">
      <c r="A38" s="63" t="s">
        <v>270</v>
      </c>
      <c r="C38" s="35">
        <v>78055</v>
      </c>
      <c r="D38" s="59">
        <v>1.0459419639997436</v>
      </c>
      <c r="E38" s="35">
        <v>51296</v>
      </c>
      <c r="F38" s="59">
        <v>0.65717763115751715</v>
      </c>
      <c r="G38" s="35">
        <v>14166</v>
      </c>
      <c r="H38" s="59">
        <v>0.18148741272179872</v>
      </c>
      <c r="I38" s="35">
        <v>862</v>
      </c>
      <c r="J38" s="59">
        <v>1.1043494971494459E-2</v>
      </c>
      <c r="K38" s="35">
        <v>12741</v>
      </c>
      <c r="L38" s="59">
        <v>0.16323105502530266</v>
      </c>
      <c r="M38" s="35">
        <v>55</v>
      </c>
      <c r="N38" s="59">
        <v>7.046313496893216E-4</v>
      </c>
      <c r="O38" s="35">
        <v>2521</v>
      </c>
      <c r="P38" s="59">
        <v>3.2297738773941452E-2</v>
      </c>
      <c r="Q38" s="37">
        <v>26759</v>
      </c>
      <c r="R38" s="59">
        <v>0.34282236884248285</v>
      </c>
    </row>
    <row r="39" spans="1:18" x14ac:dyDescent="0.2">
      <c r="A39" s="63" t="s">
        <v>271</v>
      </c>
      <c r="C39" s="35">
        <v>85270</v>
      </c>
      <c r="D39" s="59">
        <v>1.0487744810601618</v>
      </c>
      <c r="E39" s="35">
        <v>64989</v>
      </c>
      <c r="F39" s="59">
        <v>0.76215550603963877</v>
      </c>
      <c r="G39" s="35">
        <v>5127</v>
      </c>
      <c r="H39" s="59">
        <v>6.0126656502873223E-2</v>
      </c>
      <c r="I39" s="35">
        <v>1155</v>
      </c>
      <c r="J39" s="59">
        <v>1.3545209335053359E-2</v>
      </c>
      <c r="K39" s="35">
        <v>14850</v>
      </c>
      <c r="L39" s="59">
        <v>0.17415269145068604</v>
      </c>
      <c r="M39" s="35">
        <v>73</v>
      </c>
      <c r="N39" s="59">
        <v>8.5610413979125128E-4</v>
      </c>
      <c r="O39" s="35">
        <v>3235</v>
      </c>
      <c r="P39" s="59">
        <v>3.7938313592119154E-2</v>
      </c>
      <c r="Q39" s="37">
        <v>20281</v>
      </c>
      <c r="R39" s="59">
        <v>0.2378444939603612</v>
      </c>
    </row>
    <row r="40" spans="1:18" x14ac:dyDescent="0.2">
      <c r="A40" s="63" t="s">
        <v>272</v>
      </c>
      <c r="C40" s="35">
        <v>78778</v>
      </c>
      <c r="D40" s="59">
        <v>1.0480337149965728</v>
      </c>
      <c r="E40" s="35">
        <v>66133</v>
      </c>
      <c r="F40" s="59">
        <v>0.83948564319987817</v>
      </c>
      <c r="G40" s="35">
        <v>7206</v>
      </c>
      <c r="H40" s="59">
        <v>9.1472238442204673E-2</v>
      </c>
      <c r="I40" s="35">
        <v>1094</v>
      </c>
      <c r="J40" s="59">
        <v>1.3887125847317779E-2</v>
      </c>
      <c r="K40" s="35">
        <v>5384</v>
      </c>
      <c r="L40" s="59">
        <v>6.8343953895757703E-2</v>
      </c>
      <c r="M40" s="35">
        <v>69</v>
      </c>
      <c r="N40" s="59">
        <v>8.7587905252735538E-4</v>
      </c>
      <c r="O40" s="35">
        <v>2676</v>
      </c>
      <c r="P40" s="59">
        <v>3.3968874558887002E-2</v>
      </c>
      <c r="Q40" s="37">
        <v>12645</v>
      </c>
      <c r="R40" s="59">
        <v>0.16051435680012185</v>
      </c>
    </row>
    <row r="41" spans="1:18" x14ac:dyDescent="0.2">
      <c r="A41" s="63" t="s">
        <v>273</v>
      </c>
      <c r="C41" s="35">
        <v>77053</v>
      </c>
      <c r="D41" s="59">
        <v>1.0393365605492324</v>
      </c>
      <c r="E41" s="35">
        <v>63879</v>
      </c>
      <c r="F41" s="59">
        <v>0.82902677377908707</v>
      </c>
      <c r="G41" s="35">
        <v>6337</v>
      </c>
      <c r="H41" s="59">
        <v>8.2242093104746089E-2</v>
      </c>
      <c r="I41" s="35">
        <v>587</v>
      </c>
      <c r="J41" s="59">
        <v>7.6181329734079139E-3</v>
      </c>
      <c r="K41" s="35">
        <v>6914</v>
      </c>
      <c r="L41" s="59">
        <v>8.9730445277925577E-2</v>
      </c>
      <c r="M41" s="35">
        <v>70</v>
      </c>
      <c r="N41" s="59">
        <v>9.084656015988995E-4</v>
      </c>
      <c r="O41" s="35">
        <v>2297</v>
      </c>
      <c r="P41" s="59">
        <v>2.9810649812466745E-2</v>
      </c>
      <c r="Q41" s="37">
        <v>13174</v>
      </c>
      <c r="R41" s="59">
        <v>0.17097322622091288</v>
      </c>
    </row>
    <row r="42" spans="1:18" x14ac:dyDescent="0.2">
      <c r="A42" s="63" t="s">
        <v>274</v>
      </c>
      <c r="C42" s="35">
        <v>77713</v>
      </c>
      <c r="D42" s="59">
        <v>1.0424253342426619</v>
      </c>
      <c r="E42" s="35">
        <v>56138</v>
      </c>
      <c r="F42" s="59">
        <v>0.7223759216604686</v>
      </c>
      <c r="G42" s="35">
        <v>3245</v>
      </c>
      <c r="H42" s="59">
        <v>4.1756205525459063E-2</v>
      </c>
      <c r="I42" s="35">
        <v>847</v>
      </c>
      <c r="J42" s="59">
        <v>1.0899077374441856E-2</v>
      </c>
      <c r="K42" s="35">
        <v>18200</v>
      </c>
      <c r="L42" s="59">
        <v>0.23419505102106469</v>
      </c>
      <c r="M42" s="35">
        <v>58</v>
      </c>
      <c r="N42" s="59">
        <v>7.4633587688031607E-4</v>
      </c>
      <c r="O42" s="35">
        <v>2522</v>
      </c>
      <c r="P42" s="59">
        <v>3.2452742784347538E-2</v>
      </c>
      <c r="Q42" s="37">
        <v>21575</v>
      </c>
      <c r="R42" s="59">
        <v>0.27762407833953134</v>
      </c>
    </row>
    <row r="43" spans="1:18" x14ac:dyDescent="0.2">
      <c r="A43" s="63" t="s">
        <v>275</v>
      </c>
      <c r="C43" s="35">
        <v>76689</v>
      </c>
      <c r="D43" s="59">
        <v>1.0449868951218557</v>
      </c>
      <c r="E43" s="35">
        <v>74569</v>
      </c>
      <c r="F43" s="59">
        <v>0.97235587893961328</v>
      </c>
      <c r="G43" s="35">
        <v>803</v>
      </c>
      <c r="H43" s="59">
        <v>1.0470862835608757E-2</v>
      </c>
      <c r="I43" s="35">
        <v>1512</v>
      </c>
      <c r="J43" s="59">
        <v>1.9715995775143762E-2</v>
      </c>
      <c r="K43" s="35">
        <v>1119</v>
      </c>
      <c r="L43" s="59">
        <v>1.4591401635175839E-2</v>
      </c>
      <c r="M43" s="35">
        <v>52</v>
      </c>
      <c r="N43" s="59">
        <v>6.7806334676420352E-4</v>
      </c>
      <c r="O43" s="35">
        <v>2084</v>
      </c>
      <c r="P43" s="59">
        <v>2.7174692589549999E-2</v>
      </c>
      <c r="Q43" s="37">
        <v>2120</v>
      </c>
      <c r="R43" s="59">
        <v>2.7644121060386755E-2</v>
      </c>
    </row>
    <row r="44" spans="1:18" x14ac:dyDescent="0.2">
      <c r="A44" s="63" t="s">
        <v>276</v>
      </c>
      <c r="C44" s="35">
        <v>75830</v>
      </c>
      <c r="D44" s="59">
        <v>1.0598971383357509</v>
      </c>
      <c r="E44" s="35">
        <v>69758</v>
      </c>
      <c r="F44" s="59">
        <v>0.91992615060002636</v>
      </c>
      <c r="G44" s="35">
        <v>3363</v>
      </c>
      <c r="H44" s="59">
        <v>4.4349202162732429E-2</v>
      </c>
      <c r="I44" s="35">
        <v>1608</v>
      </c>
      <c r="J44" s="59">
        <v>2.1205327706712383E-2</v>
      </c>
      <c r="K44" s="35">
        <v>1694</v>
      </c>
      <c r="L44" s="59">
        <v>2.2339443492021629E-2</v>
      </c>
      <c r="M44" s="35">
        <v>53</v>
      </c>
      <c r="N44" s="59">
        <v>6.9893182117895293E-4</v>
      </c>
      <c r="O44" s="35">
        <v>3896</v>
      </c>
      <c r="P44" s="59">
        <v>5.1378082553079255E-2</v>
      </c>
      <c r="Q44" s="37">
        <v>6072</v>
      </c>
      <c r="R44" s="59">
        <v>8.0073849399973626E-2</v>
      </c>
    </row>
    <row r="45" spans="1:18" x14ac:dyDescent="0.2">
      <c r="A45" s="63" t="s">
        <v>277</v>
      </c>
      <c r="C45" s="35">
        <v>76330</v>
      </c>
      <c r="D45" s="59">
        <v>1.0519586008122623</v>
      </c>
      <c r="E45" s="35">
        <v>72973</v>
      </c>
      <c r="F45" s="59">
        <v>0.95601991353334204</v>
      </c>
      <c r="G45" s="35">
        <v>1787</v>
      </c>
      <c r="H45" s="59">
        <v>2.3411502685706801E-2</v>
      </c>
      <c r="I45" s="35">
        <v>1597</v>
      </c>
      <c r="J45" s="59">
        <v>2.0922311017948381E-2</v>
      </c>
      <c r="K45" s="35">
        <v>1310</v>
      </c>
      <c r="L45" s="59">
        <v>1.7162321498755403E-2</v>
      </c>
      <c r="M45" s="35">
        <v>43</v>
      </c>
      <c r="N45" s="59">
        <v>5.6334337744006293E-4</v>
      </c>
      <c r="O45" s="35">
        <v>2586</v>
      </c>
      <c r="P45" s="59">
        <v>3.3879208699069831E-2</v>
      </c>
      <c r="Q45" s="37">
        <v>3357</v>
      </c>
      <c r="R45" s="59">
        <v>4.3980086466657936E-2</v>
      </c>
    </row>
    <row r="46" spans="1:18" x14ac:dyDescent="0.2">
      <c r="A46" s="63" t="s">
        <v>278</v>
      </c>
      <c r="C46" s="35">
        <v>74064</v>
      </c>
      <c r="D46" s="59">
        <v>1.0515905163102182</v>
      </c>
      <c r="E46" s="35">
        <v>60334</v>
      </c>
      <c r="F46" s="59">
        <v>0.81461978829120762</v>
      </c>
      <c r="G46" s="35">
        <v>3061</v>
      </c>
      <c r="H46" s="59">
        <v>4.1329120760423416E-2</v>
      </c>
      <c r="I46" s="35">
        <v>977</v>
      </c>
      <c r="J46" s="59">
        <v>1.3191294015986173E-2</v>
      </c>
      <c r="K46" s="35">
        <v>10252</v>
      </c>
      <c r="L46" s="59">
        <v>0.13842082523223159</v>
      </c>
      <c r="M46" s="35">
        <v>53</v>
      </c>
      <c r="N46" s="59">
        <v>7.1559732123568801E-4</v>
      </c>
      <c r="O46" s="35">
        <v>3208</v>
      </c>
      <c r="P46" s="59">
        <v>4.3313890689133723E-2</v>
      </c>
      <c r="Q46" s="37">
        <v>13730</v>
      </c>
      <c r="R46" s="59">
        <v>0.1853802117087924</v>
      </c>
    </row>
    <row r="47" spans="1:18" x14ac:dyDescent="0.2">
      <c r="A47" s="63" t="s">
        <v>279</v>
      </c>
      <c r="C47" s="35">
        <v>73977</v>
      </c>
      <c r="D47" s="59">
        <v>1.0584641172256242</v>
      </c>
      <c r="E47" s="35">
        <v>69122</v>
      </c>
      <c r="F47" s="59">
        <v>0.93437149384268081</v>
      </c>
      <c r="G47" s="35">
        <v>1715</v>
      </c>
      <c r="H47" s="59">
        <v>2.3182881165767739E-2</v>
      </c>
      <c r="I47" s="35">
        <v>1501</v>
      </c>
      <c r="J47" s="59">
        <v>2.029009016315882E-2</v>
      </c>
      <c r="K47" s="35">
        <v>2813</v>
      </c>
      <c r="L47" s="59">
        <v>3.8025332197845277E-2</v>
      </c>
      <c r="M47" s="35">
        <v>42</v>
      </c>
      <c r="N47" s="59">
        <v>5.6774402854941404E-4</v>
      </c>
      <c r="O47" s="35">
        <v>3109</v>
      </c>
      <c r="P47" s="59">
        <v>4.2026575827622099E-2</v>
      </c>
      <c r="Q47" s="37">
        <v>4855</v>
      </c>
      <c r="R47" s="59">
        <v>6.5628506157319161E-2</v>
      </c>
    </row>
    <row r="48" spans="1:18" x14ac:dyDescent="0.2">
      <c r="A48" s="63" t="s">
        <v>280</v>
      </c>
      <c r="C48" s="35">
        <v>75619</v>
      </c>
      <c r="D48" s="59">
        <v>1.0463243364762824</v>
      </c>
      <c r="E48" s="35">
        <v>73746</v>
      </c>
      <c r="F48" s="59">
        <v>0.97523109271479391</v>
      </c>
      <c r="G48" s="35">
        <v>549</v>
      </c>
      <c r="H48" s="59">
        <v>7.2600801385895083E-3</v>
      </c>
      <c r="I48" s="35">
        <v>1698</v>
      </c>
      <c r="J48" s="59">
        <v>2.2454674089845146E-2</v>
      </c>
      <c r="K48" s="35">
        <v>895</v>
      </c>
      <c r="L48" s="59">
        <v>1.1835649770560308E-2</v>
      </c>
      <c r="M48" s="35">
        <v>113</v>
      </c>
      <c r="N48" s="59">
        <v>1.4943334347187877E-3</v>
      </c>
      <c r="O48" s="35">
        <v>2121</v>
      </c>
      <c r="P48" s="59">
        <v>2.8048506327774766E-2</v>
      </c>
      <c r="Q48" s="37">
        <v>1873</v>
      </c>
      <c r="R48" s="59">
        <v>2.4768907285206098E-2</v>
      </c>
    </row>
    <row r="49" spans="1:18" x14ac:dyDescent="0.2">
      <c r="A49" s="63" t="s">
        <v>281</v>
      </c>
      <c r="C49" s="35">
        <v>71086</v>
      </c>
      <c r="D49" s="59">
        <v>1.0557493739976929</v>
      </c>
      <c r="E49" s="35">
        <v>66912</v>
      </c>
      <c r="F49" s="59">
        <v>0.94128239034409023</v>
      </c>
      <c r="G49" s="35">
        <v>3324</v>
      </c>
      <c r="H49" s="59">
        <v>4.6760262217595591E-2</v>
      </c>
      <c r="I49" s="35">
        <v>2039</v>
      </c>
      <c r="J49" s="59">
        <v>2.8683566384379484E-2</v>
      </c>
      <c r="K49" s="35">
        <v>498</v>
      </c>
      <c r="L49" s="59">
        <v>7.0055988520946457E-3</v>
      </c>
      <c r="M49" s="35">
        <v>48</v>
      </c>
      <c r="N49" s="59">
        <v>6.7523844357538756E-4</v>
      </c>
      <c r="O49" s="35">
        <v>2228</v>
      </c>
      <c r="P49" s="59">
        <v>3.1342317755957576E-2</v>
      </c>
      <c r="Q49" s="37">
        <v>4174</v>
      </c>
      <c r="R49" s="59">
        <v>5.871760965590974E-2</v>
      </c>
    </row>
    <row r="50" spans="1:18" x14ac:dyDescent="0.2">
      <c r="A50" s="63" t="s">
        <v>282</v>
      </c>
      <c r="C50" s="35">
        <v>64844</v>
      </c>
      <c r="D50" s="59">
        <v>1.0560113503176858</v>
      </c>
      <c r="E50" s="35">
        <v>44452</v>
      </c>
      <c r="F50" s="59">
        <v>0.6855221763000432</v>
      </c>
      <c r="G50" s="35">
        <v>19308</v>
      </c>
      <c r="H50" s="59">
        <v>0.29776077971747578</v>
      </c>
      <c r="I50" s="35">
        <v>1709</v>
      </c>
      <c r="J50" s="59">
        <v>2.6355561038800813E-2</v>
      </c>
      <c r="K50" s="35">
        <v>965</v>
      </c>
      <c r="L50" s="59">
        <v>1.4881870334957744E-2</v>
      </c>
      <c r="M50" s="35">
        <v>44</v>
      </c>
      <c r="N50" s="59">
        <v>6.7855160076491275E-4</v>
      </c>
      <c r="O50" s="35">
        <v>1998</v>
      </c>
      <c r="P50" s="59">
        <v>3.0812411325643083E-2</v>
      </c>
      <c r="Q50" s="37">
        <v>20392</v>
      </c>
      <c r="R50" s="59">
        <v>0.3144778236999568</v>
      </c>
    </row>
    <row r="51" spans="1:18" x14ac:dyDescent="0.2">
      <c r="A51" s="63" t="s">
        <v>283</v>
      </c>
      <c r="C51" s="35">
        <v>72856</v>
      </c>
      <c r="D51" s="59">
        <v>1.0557538157461295</v>
      </c>
      <c r="E51" s="35">
        <v>62494</v>
      </c>
      <c r="F51" s="59">
        <v>0.85777423959591526</v>
      </c>
      <c r="G51" s="35">
        <v>8173</v>
      </c>
      <c r="H51" s="59">
        <v>0.11218019106182057</v>
      </c>
      <c r="I51" s="35">
        <v>1822</v>
      </c>
      <c r="J51" s="59">
        <v>2.5008235423300759E-2</v>
      </c>
      <c r="K51" s="35">
        <v>2004</v>
      </c>
      <c r="L51" s="59">
        <v>2.750631382453058E-2</v>
      </c>
      <c r="M51" s="35">
        <v>64</v>
      </c>
      <c r="N51" s="59">
        <v>8.7844515208081696E-4</v>
      </c>
      <c r="O51" s="35">
        <v>2361</v>
      </c>
      <c r="P51" s="59">
        <v>3.240639068848139E-2</v>
      </c>
      <c r="Q51" s="37">
        <v>10362</v>
      </c>
      <c r="R51" s="59">
        <v>0.14222576040408477</v>
      </c>
    </row>
    <row r="52" spans="1:18" x14ac:dyDescent="0.2">
      <c r="A52" s="63" t="s">
        <v>284</v>
      </c>
      <c r="C52" s="35">
        <v>76744</v>
      </c>
      <c r="D52" s="59">
        <v>1.0516783070989262</v>
      </c>
      <c r="E52" s="35">
        <v>74086</v>
      </c>
      <c r="F52" s="59">
        <v>0.96536537058271654</v>
      </c>
      <c r="G52" s="35">
        <v>1584</v>
      </c>
      <c r="H52" s="59">
        <v>2.0640050036484937E-2</v>
      </c>
      <c r="I52" s="35">
        <v>1879</v>
      </c>
      <c r="J52" s="59">
        <v>2.4483998749087875E-2</v>
      </c>
      <c r="K52" s="35">
        <v>901</v>
      </c>
      <c r="L52" s="59">
        <v>1.1740331491712707E-2</v>
      </c>
      <c r="M52" s="35">
        <v>58</v>
      </c>
      <c r="N52" s="59">
        <v>7.5575940790159493E-4</v>
      </c>
      <c r="O52" s="35">
        <v>2202</v>
      </c>
      <c r="P52" s="59">
        <v>2.8692796831022622E-2</v>
      </c>
      <c r="Q52" s="37">
        <v>2658</v>
      </c>
      <c r="R52" s="59">
        <v>3.4634629417283437E-2</v>
      </c>
    </row>
    <row r="53" spans="1:18" x14ac:dyDescent="0.2">
      <c r="A53" s="63" t="s">
        <v>285</v>
      </c>
      <c r="C53" s="35">
        <v>73366</v>
      </c>
      <c r="D53" s="59">
        <v>1.0549437068942018</v>
      </c>
      <c r="E53" s="35">
        <v>68232</v>
      </c>
      <c r="F53" s="59">
        <v>0.93002208107297657</v>
      </c>
      <c r="G53" s="35">
        <v>1924</v>
      </c>
      <c r="H53" s="59">
        <v>2.6224681732682713E-2</v>
      </c>
      <c r="I53" s="35">
        <v>1355</v>
      </c>
      <c r="J53" s="59">
        <v>1.8469045606956901E-2</v>
      </c>
      <c r="K53" s="35">
        <v>3242</v>
      </c>
      <c r="L53" s="59">
        <v>4.4189406537088027E-2</v>
      </c>
      <c r="M53" s="35">
        <v>76</v>
      </c>
      <c r="N53" s="59">
        <v>1.0359021890248888E-3</v>
      </c>
      <c r="O53" s="35">
        <v>2568</v>
      </c>
      <c r="P53" s="59">
        <v>3.500258975547256E-2</v>
      </c>
      <c r="Q53" s="37">
        <v>5134</v>
      </c>
      <c r="R53" s="59">
        <v>6.9977918927023416E-2</v>
      </c>
    </row>
    <row r="54" spans="1:18" x14ac:dyDescent="0.2">
      <c r="A54" s="63" t="s">
        <v>286</v>
      </c>
      <c r="C54" s="35">
        <v>78658</v>
      </c>
      <c r="D54" s="59">
        <v>1.071817234102062</v>
      </c>
      <c r="E54" s="35">
        <v>61098</v>
      </c>
      <c r="F54" s="59">
        <v>0.77675506623611079</v>
      </c>
      <c r="G54" s="35">
        <v>6529</v>
      </c>
      <c r="H54" s="59">
        <v>8.3004907320297999E-2</v>
      </c>
      <c r="I54" s="35">
        <v>1023</v>
      </c>
      <c r="J54" s="59">
        <v>1.3005670116199242E-2</v>
      </c>
      <c r="K54" s="35">
        <v>11802</v>
      </c>
      <c r="L54" s="59">
        <v>0.15004195377456839</v>
      </c>
      <c r="M54" s="35">
        <v>144</v>
      </c>
      <c r="N54" s="59">
        <v>1.8307101629840576E-3</v>
      </c>
      <c r="O54" s="35">
        <v>3711</v>
      </c>
      <c r="P54" s="59">
        <v>4.7178926491901647E-2</v>
      </c>
      <c r="Q54" s="37">
        <v>17560</v>
      </c>
      <c r="R54" s="59">
        <v>0.22324493376388924</v>
      </c>
    </row>
    <row r="55" spans="1:18" x14ac:dyDescent="0.2">
      <c r="A55" s="63" t="s">
        <v>287</v>
      </c>
      <c r="C55" s="35">
        <v>72426</v>
      </c>
      <c r="D55" s="59">
        <v>1.0806892552398311</v>
      </c>
      <c r="E55" s="35">
        <v>47526</v>
      </c>
      <c r="F55" s="59">
        <v>0.65620081186314305</v>
      </c>
      <c r="G55" s="35">
        <v>21212</v>
      </c>
      <c r="H55" s="59">
        <v>0.29287824814293212</v>
      </c>
      <c r="I55" s="35">
        <v>1753</v>
      </c>
      <c r="J55" s="59">
        <v>2.4204015132687155E-2</v>
      </c>
      <c r="K55" s="35">
        <v>3678</v>
      </c>
      <c r="L55" s="59">
        <v>5.0782868030817663E-2</v>
      </c>
      <c r="M55" s="35">
        <v>146</v>
      </c>
      <c r="N55" s="59">
        <v>2.0158506613647035E-3</v>
      </c>
      <c r="O55" s="35">
        <v>3955</v>
      </c>
      <c r="P55" s="59">
        <v>5.460746140888631E-2</v>
      </c>
      <c r="Q55" s="37">
        <v>24900</v>
      </c>
      <c r="R55" s="59">
        <v>0.34379918813685695</v>
      </c>
    </row>
    <row r="56" spans="1:18" x14ac:dyDescent="0.2">
      <c r="A56" s="63" t="s">
        <v>288</v>
      </c>
      <c r="C56" s="35">
        <v>79483</v>
      </c>
      <c r="D56" s="59">
        <v>1.0645924285696313</v>
      </c>
      <c r="E56" s="35">
        <v>57568</v>
      </c>
      <c r="F56" s="59">
        <v>0.72428066378974121</v>
      </c>
      <c r="G56" s="35">
        <v>8123</v>
      </c>
      <c r="H56" s="59">
        <v>0.10219795427953147</v>
      </c>
      <c r="I56" s="35">
        <v>1227</v>
      </c>
      <c r="J56" s="59">
        <v>1.543726331416781E-2</v>
      </c>
      <c r="K56" s="35">
        <v>13806</v>
      </c>
      <c r="L56" s="59">
        <v>0.17369752022445051</v>
      </c>
      <c r="M56" s="35">
        <v>114</v>
      </c>
      <c r="N56" s="59">
        <v>1.4342689631745152E-3</v>
      </c>
      <c r="O56" s="35">
        <v>3779</v>
      </c>
      <c r="P56" s="59">
        <v>4.754475799856573E-2</v>
      </c>
      <c r="Q56" s="37">
        <v>21915</v>
      </c>
      <c r="R56" s="59">
        <v>0.27571933621025879</v>
      </c>
    </row>
    <row r="57" spans="1:18" x14ac:dyDescent="0.2">
      <c r="A57" s="63" t="s">
        <v>289</v>
      </c>
      <c r="C57" s="35">
        <v>69485</v>
      </c>
      <c r="D57" s="59">
        <v>1.0469597754911131</v>
      </c>
      <c r="E57" s="35">
        <v>67324</v>
      </c>
      <c r="F57" s="59">
        <v>0.96889976253867738</v>
      </c>
      <c r="G57" s="35">
        <v>1195</v>
      </c>
      <c r="H57" s="59">
        <v>1.7197956393466215E-2</v>
      </c>
      <c r="I57" s="35">
        <v>1589</v>
      </c>
      <c r="J57" s="59">
        <v>2.2868244944952147E-2</v>
      </c>
      <c r="K57" s="35">
        <v>618</v>
      </c>
      <c r="L57" s="59">
        <v>8.8940059005540757E-3</v>
      </c>
      <c r="M57" s="35">
        <v>39</v>
      </c>
      <c r="N57" s="59">
        <v>5.6127221702525728E-4</v>
      </c>
      <c r="O57" s="35">
        <v>1983</v>
      </c>
      <c r="P57" s="59">
        <v>2.8538533496438079E-2</v>
      </c>
      <c r="Q57" s="37">
        <v>2161</v>
      </c>
      <c r="R57" s="59">
        <v>3.1100237461322587E-2</v>
      </c>
    </row>
    <row r="58" spans="1:18" x14ac:dyDescent="0.2">
      <c r="A58" s="63" t="s">
        <v>290</v>
      </c>
      <c r="C58" s="35">
        <v>73806</v>
      </c>
      <c r="D58" s="59">
        <v>1.0602390049589463</v>
      </c>
      <c r="E58" s="35">
        <v>69044</v>
      </c>
      <c r="F58" s="59">
        <v>0.93547950031162774</v>
      </c>
      <c r="G58" s="35">
        <v>2703</v>
      </c>
      <c r="H58" s="59">
        <v>3.6623038777335179E-2</v>
      </c>
      <c r="I58" s="35">
        <v>1934</v>
      </c>
      <c r="J58" s="59">
        <v>2.6203831666802156E-2</v>
      </c>
      <c r="K58" s="35">
        <v>624</v>
      </c>
      <c r="L58" s="59">
        <v>8.454597187220551E-3</v>
      </c>
      <c r="M58" s="35">
        <v>37</v>
      </c>
      <c r="N58" s="59">
        <v>5.0131425629352632E-4</v>
      </c>
      <c r="O58" s="35">
        <v>3910</v>
      </c>
      <c r="P58" s="59">
        <v>5.2976722759667236E-2</v>
      </c>
      <c r="Q58" s="37">
        <v>4762</v>
      </c>
      <c r="R58" s="59">
        <v>6.4520499688372215E-2</v>
      </c>
    </row>
    <row r="59" spans="1:18" x14ac:dyDescent="0.2">
      <c r="A59" s="63" t="s">
        <v>291</v>
      </c>
      <c r="C59" s="35">
        <v>69603</v>
      </c>
      <c r="D59" s="59">
        <v>1.0457738890565063</v>
      </c>
      <c r="E59" s="35">
        <v>66730</v>
      </c>
      <c r="F59" s="59">
        <v>0.95872304354697357</v>
      </c>
      <c r="G59" s="35">
        <v>1464</v>
      </c>
      <c r="H59" s="59">
        <v>2.1033576138959526E-2</v>
      </c>
      <c r="I59" s="35">
        <v>1625</v>
      </c>
      <c r="J59" s="59">
        <v>2.3346694826372427E-2</v>
      </c>
      <c r="K59" s="35">
        <v>589</v>
      </c>
      <c r="L59" s="59">
        <v>8.46227892475899E-3</v>
      </c>
      <c r="M59" s="35">
        <v>55</v>
      </c>
      <c r="N59" s="59">
        <v>7.9019582489260522E-4</v>
      </c>
      <c r="O59" s="35">
        <v>2326</v>
      </c>
      <c r="P59" s="59">
        <v>3.3418099794549086E-2</v>
      </c>
      <c r="Q59" s="37">
        <v>2873</v>
      </c>
      <c r="R59" s="59">
        <v>4.1276956453026453E-2</v>
      </c>
    </row>
    <row r="60" spans="1:18" x14ac:dyDescent="0.2">
      <c r="A60" s="63" t="s">
        <v>292</v>
      </c>
      <c r="C60" s="35">
        <v>71355</v>
      </c>
      <c r="D60" s="59">
        <v>1.0555812486861467</v>
      </c>
      <c r="E60" s="35">
        <v>65213</v>
      </c>
      <c r="F60" s="59">
        <v>0.91392334104127249</v>
      </c>
      <c r="G60" s="35">
        <v>3272</v>
      </c>
      <c r="H60" s="59">
        <v>4.5855230887814451E-2</v>
      </c>
      <c r="I60" s="35">
        <v>1902</v>
      </c>
      <c r="J60" s="59">
        <v>2.6655455118772337E-2</v>
      </c>
      <c r="K60" s="35">
        <v>710</v>
      </c>
      <c r="L60" s="59">
        <v>9.9502487562189053E-3</v>
      </c>
      <c r="M60" s="35">
        <v>56</v>
      </c>
      <c r="N60" s="59">
        <v>7.8480835260318126E-4</v>
      </c>
      <c r="O60" s="35">
        <v>4168</v>
      </c>
      <c r="P60" s="59">
        <v>5.8412164529465349E-2</v>
      </c>
      <c r="Q60" s="37">
        <v>6142</v>
      </c>
      <c r="R60" s="59">
        <v>8.6076658958727487E-2</v>
      </c>
    </row>
    <row r="61" spans="1:18" x14ac:dyDescent="0.2">
      <c r="A61" s="63" t="s">
        <v>293</v>
      </c>
      <c r="C61" s="35">
        <v>74176</v>
      </c>
      <c r="D61" s="59">
        <v>1.0708450172562554</v>
      </c>
      <c r="E61" s="35">
        <v>54390</v>
      </c>
      <c r="F61" s="59">
        <v>0.73325603968938735</v>
      </c>
      <c r="G61" s="35">
        <v>15887</v>
      </c>
      <c r="H61" s="59">
        <v>0.21417978861087145</v>
      </c>
      <c r="I61" s="35">
        <v>1869</v>
      </c>
      <c r="J61" s="59">
        <v>2.5196829163071612E-2</v>
      </c>
      <c r="K61" s="35">
        <v>2424</v>
      </c>
      <c r="L61" s="59">
        <v>3.2679033649698014E-2</v>
      </c>
      <c r="M61" s="35">
        <v>86</v>
      </c>
      <c r="N61" s="59">
        <v>1.159404659188956E-3</v>
      </c>
      <c r="O61" s="35">
        <v>4775</v>
      </c>
      <c r="P61" s="59">
        <v>6.4373921484037963E-2</v>
      </c>
      <c r="Q61" s="37">
        <v>19786</v>
      </c>
      <c r="R61" s="59">
        <v>0.26674396031061259</v>
      </c>
    </row>
    <row r="62" spans="1:18" x14ac:dyDescent="0.2">
      <c r="A62" s="63" t="s">
        <v>294</v>
      </c>
      <c r="C62" s="35">
        <v>78415</v>
      </c>
      <c r="D62" s="59">
        <v>1.0534974175859211</v>
      </c>
      <c r="E62" s="35">
        <v>68691</v>
      </c>
      <c r="F62" s="59">
        <v>0.87599311356245613</v>
      </c>
      <c r="G62" s="35">
        <v>5808</v>
      </c>
      <c r="H62" s="59">
        <v>7.4067461582605368E-2</v>
      </c>
      <c r="I62" s="35">
        <v>1587</v>
      </c>
      <c r="J62" s="59">
        <v>2.0238474781610661E-2</v>
      </c>
      <c r="K62" s="35">
        <v>3646</v>
      </c>
      <c r="L62" s="59">
        <v>4.6496206083019832E-2</v>
      </c>
      <c r="M62" s="35">
        <v>77</v>
      </c>
      <c r="N62" s="59">
        <v>9.8195498310272265E-4</v>
      </c>
      <c r="O62" s="35">
        <v>2801</v>
      </c>
      <c r="P62" s="59">
        <v>3.5720206593126316E-2</v>
      </c>
      <c r="Q62" s="37">
        <v>9724</v>
      </c>
      <c r="R62" s="59">
        <v>0.12400688643754383</v>
      </c>
    </row>
    <row r="63" spans="1:18" x14ac:dyDescent="0.2">
      <c r="A63" s="63" t="s">
        <v>295</v>
      </c>
      <c r="C63" s="35">
        <v>69641</v>
      </c>
      <c r="D63" s="59">
        <v>1.063367843655318</v>
      </c>
      <c r="E63" s="35">
        <v>54950</v>
      </c>
      <c r="F63" s="59">
        <v>0.78904668227050156</v>
      </c>
      <c r="G63" s="35">
        <v>11301</v>
      </c>
      <c r="H63" s="59">
        <v>0.16227509656667768</v>
      </c>
      <c r="I63" s="35">
        <v>1855</v>
      </c>
      <c r="J63" s="59">
        <v>2.6636607745437316E-2</v>
      </c>
      <c r="K63" s="35">
        <v>2635</v>
      </c>
      <c r="L63" s="59">
        <v>3.7836906420068636E-2</v>
      </c>
      <c r="M63" s="35">
        <v>75</v>
      </c>
      <c r="N63" s="59">
        <v>1.0769517956376272E-3</v>
      </c>
      <c r="O63" s="35">
        <v>3238</v>
      </c>
      <c r="P63" s="59">
        <v>4.6495598856995161E-2</v>
      </c>
      <c r="Q63" s="37">
        <v>14691</v>
      </c>
      <c r="R63" s="59">
        <v>0.21095331772949844</v>
      </c>
    </row>
    <row r="64" spans="1:18" x14ac:dyDescent="0.2">
      <c r="A64" s="63" t="s">
        <v>296</v>
      </c>
      <c r="C64" s="35">
        <v>73007</v>
      </c>
      <c r="D64" s="59">
        <v>1.0515703973591575</v>
      </c>
      <c r="E64" s="35">
        <v>68520</v>
      </c>
      <c r="F64" s="59">
        <v>0.93854013998657659</v>
      </c>
      <c r="G64" s="35">
        <v>3044</v>
      </c>
      <c r="H64" s="59">
        <v>4.1694632021586971E-2</v>
      </c>
      <c r="I64" s="35">
        <v>1913</v>
      </c>
      <c r="J64" s="59">
        <v>2.620296683879628E-2</v>
      </c>
      <c r="K64" s="35">
        <v>1029</v>
      </c>
      <c r="L64" s="59">
        <v>1.4094538879833441E-2</v>
      </c>
      <c r="M64" s="35">
        <v>51</v>
      </c>
      <c r="N64" s="59">
        <v>6.9856315147862535E-4</v>
      </c>
      <c r="O64" s="35">
        <v>2215</v>
      </c>
      <c r="P64" s="59">
        <v>3.0339556480885394E-2</v>
      </c>
      <c r="Q64" s="37">
        <v>4487</v>
      </c>
      <c r="R64" s="59">
        <v>6.1459860013423372E-2</v>
      </c>
    </row>
    <row r="65" spans="1:18" x14ac:dyDescent="0.2">
      <c r="A65" s="63" t="s">
        <v>297</v>
      </c>
      <c r="C65" s="35">
        <v>65167</v>
      </c>
      <c r="D65" s="59">
        <v>1.0549971611398408</v>
      </c>
      <c r="E65" s="35">
        <v>57614</v>
      </c>
      <c r="F65" s="59">
        <v>0.88409777955099977</v>
      </c>
      <c r="G65" s="35">
        <v>6497</v>
      </c>
      <c r="H65" s="59">
        <v>9.9697699756011476E-2</v>
      </c>
      <c r="I65" s="35">
        <v>1583</v>
      </c>
      <c r="J65" s="59">
        <v>2.4291435849432996E-2</v>
      </c>
      <c r="K65" s="35">
        <v>902</v>
      </c>
      <c r="L65" s="59">
        <v>1.3841361425261252E-2</v>
      </c>
      <c r="M65" s="35">
        <v>60</v>
      </c>
      <c r="N65" s="59">
        <v>9.207114030107263E-4</v>
      </c>
      <c r="O65" s="35">
        <v>2095</v>
      </c>
      <c r="P65" s="59">
        <v>3.2148173155124526E-2</v>
      </c>
      <c r="Q65" s="37">
        <v>7553</v>
      </c>
      <c r="R65" s="59">
        <v>0.11590222044900027</v>
      </c>
    </row>
    <row r="66" spans="1:18" x14ac:dyDescent="0.2">
      <c r="A66" s="63" t="s">
        <v>298</v>
      </c>
      <c r="C66" s="35">
        <v>76708</v>
      </c>
      <c r="D66" s="59">
        <v>1.0452104083016112</v>
      </c>
      <c r="E66" s="35">
        <v>70964</v>
      </c>
      <c r="F66" s="59">
        <v>0.92511863169421704</v>
      </c>
      <c r="G66" s="35">
        <v>4676</v>
      </c>
      <c r="H66" s="59">
        <v>6.0958439797674298E-2</v>
      </c>
      <c r="I66" s="35">
        <v>1792</v>
      </c>
      <c r="J66" s="59">
        <v>2.3361318245815301E-2</v>
      </c>
      <c r="K66" s="35">
        <v>755</v>
      </c>
      <c r="L66" s="59">
        <v>9.8425196850393699E-3</v>
      </c>
      <c r="M66" s="35">
        <v>53</v>
      </c>
      <c r="N66" s="59">
        <v>6.9093184543984984E-4</v>
      </c>
      <c r="O66" s="35">
        <v>1936</v>
      </c>
      <c r="P66" s="59">
        <v>2.5238567033425457E-2</v>
      </c>
      <c r="Q66" s="37">
        <v>5744</v>
      </c>
      <c r="R66" s="59">
        <v>7.4881368305782972E-2</v>
      </c>
    </row>
    <row r="67" spans="1:18" x14ac:dyDescent="0.2">
      <c r="A67" s="63" t="s">
        <v>299</v>
      </c>
      <c r="C67" s="35">
        <v>70941</v>
      </c>
      <c r="D67" s="59">
        <v>1.06399684244654</v>
      </c>
      <c r="E67" s="35">
        <v>64422</v>
      </c>
      <c r="F67" s="59">
        <v>0.90810673658392183</v>
      </c>
      <c r="G67" s="35">
        <v>2954</v>
      </c>
      <c r="H67" s="59">
        <v>4.164023625266066E-2</v>
      </c>
      <c r="I67" s="35">
        <v>2260</v>
      </c>
      <c r="J67" s="59">
        <v>3.1857459015238017E-2</v>
      </c>
      <c r="K67" s="35">
        <v>598</v>
      </c>
      <c r="L67" s="59">
        <v>8.4295400403151914E-3</v>
      </c>
      <c r="M67" s="35">
        <v>87</v>
      </c>
      <c r="N67" s="59">
        <v>1.2263712098786316E-3</v>
      </c>
      <c r="O67" s="35">
        <v>5160</v>
      </c>
      <c r="P67" s="59">
        <v>7.2736499344525737E-2</v>
      </c>
      <c r="Q67" s="37">
        <v>6519</v>
      </c>
      <c r="R67" s="59">
        <v>9.1893263416078147E-2</v>
      </c>
    </row>
    <row r="68" spans="1:18" x14ac:dyDescent="0.2">
      <c r="A68" s="63" t="s">
        <v>300</v>
      </c>
      <c r="C68" s="35">
        <v>74641</v>
      </c>
      <c r="D68" s="59">
        <v>1.0663978242520866</v>
      </c>
      <c r="E68" s="35">
        <v>65148</v>
      </c>
      <c r="F68" s="59">
        <v>0.8728178882919575</v>
      </c>
      <c r="G68" s="35">
        <v>6251</v>
      </c>
      <c r="H68" s="59">
        <v>8.3747538216261838E-2</v>
      </c>
      <c r="I68" s="35">
        <v>1908</v>
      </c>
      <c r="J68" s="59">
        <v>2.5562358489302127E-2</v>
      </c>
      <c r="K68" s="35">
        <v>2393</v>
      </c>
      <c r="L68" s="59">
        <v>3.2060127811792447E-2</v>
      </c>
      <c r="M68" s="35">
        <v>86</v>
      </c>
      <c r="N68" s="59">
        <v>1.1521817767714796E-3</v>
      </c>
      <c r="O68" s="35">
        <v>3811</v>
      </c>
      <c r="P68" s="59">
        <v>5.1057729666001257E-2</v>
      </c>
      <c r="Q68" s="37">
        <v>9493</v>
      </c>
      <c r="R68" s="59">
        <v>0.1271821117080425</v>
      </c>
    </row>
    <row r="69" spans="1:18" x14ac:dyDescent="0.2">
      <c r="A69" s="63" t="s">
        <v>301</v>
      </c>
      <c r="C69" s="35">
        <v>71672</v>
      </c>
      <c r="D69" s="59">
        <v>1.0961742381962274</v>
      </c>
      <c r="E69" s="35">
        <v>49983</v>
      </c>
      <c r="F69" s="59">
        <v>0.69738531086058708</v>
      </c>
      <c r="G69" s="35">
        <v>16808</v>
      </c>
      <c r="H69" s="59">
        <v>0.23451278044424601</v>
      </c>
      <c r="I69" s="35">
        <v>2200</v>
      </c>
      <c r="J69" s="59">
        <v>3.0695390110503405E-2</v>
      </c>
      <c r="K69" s="35">
        <v>3014</v>
      </c>
      <c r="L69" s="59">
        <v>4.2052684451389662E-2</v>
      </c>
      <c r="M69" s="35">
        <v>130</v>
      </c>
      <c r="N69" s="59">
        <v>1.8138185065297466E-3</v>
      </c>
      <c r="O69" s="35">
        <v>6430</v>
      </c>
      <c r="P69" s="59">
        <v>8.971425382297131E-2</v>
      </c>
      <c r="Q69" s="37">
        <v>21689</v>
      </c>
      <c r="R69" s="59">
        <v>0.30261468913941286</v>
      </c>
    </row>
    <row r="70" spans="1:18" x14ac:dyDescent="0.2">
      <c r="A70" s="63" t="s">
        <v>302</v>
      </c>
      <c r="C70" s="35">
        <v>81839</v>
      </c>
      <c r="D70" s="59">
        <v>1.0485098791529712</v>
      </c>
      <c r="E70" s="35">
        <v>64273</v>
      </c>
      <c r="F70" s="59">
        <v>0.78535905863952393</v>
      </c>
      <c r="G70" s="35">
        <v>7653</v>
      </c>
      <c r="H70" s="59">
        <v>9.3512872835689584E-2</v>
      </c>
      <c r="I70" s="35">
        <v>1080</v>
      </c>
      <c r="J70" s="59">
        <v>1.3196642187710016E-2</v>
      </c>
      <c r="K70" s="35">
        <v>9538</v>
      </c>
      <c r="L70" s="59">
        <v>0.11654590109849827</v>
      </c>
      <c r="M70" s="35">
        <v>100</v>
      </c>
      <c r="N70" s="59">
        <v>1.2219113136768534E-3</v>
      </c>
      <c r="O70" s="35">
        <v>3165</v>
      </c>
      <c r="P70" s="59">
        <v>3.8673493077872406E-2</v>
      </c>
      <c r="Q70" s="37">
        <v>17566</v>
      </c>
      <c r="R70" s="59">
        <v>0.21464094136047607</v>
      </c>
    </row>
    <row r="71" spans="1:18" x14ac:dyDescent="0.2">
      <c r="A71" s="63" t="s">
        <v>303</v>
      </c>
      <c r="C71" s="35">
        <v>70625</v>
      </c>
      <c r="D71" s="59">
        <v>1.0403256637168139</v>
      </c>
      <c r="E71" s="35">
        <v>64928</v>
      </c>
      <c r="F71" s="59">
        <v>0.91933451327433624</v>
      </c>
      <c r="G71" s="35">
        <v>4243</v>
      </c>
      <c r="H71" s="59">
        <v>6.0077876106194687E-2</v>
      </c>
      <c r="I71" s="35">
        <v>1371</v>
      </c>
      <c r="J71" s="59">
        <v>1.9412389380530973E-2</v>
      </c>
      <c r="K71" s="35">
        <v>407</v>
      </c>
      <c r="L71" s="59">
        <v>5.7628318584070793E-3</v>
      </c>
      <c r="M71" s="35">
        <v>70</v>
      </c>
      <c r="N71" s="59">
        <v>9.9115044247787606E-4</v>
      </c>
      <c r="O71" s="35">
        <v>2454</v>
      </c>
      <c r="P71" s="59">
        <v>3.4746902654867254E-2</v>
      </c>
      <c r="Q71" s="37">
        <v>5697</v>
      </c>
      <c r="R71" s="59">
        <v>8.0665486725663718E-2</v>
      </c>
    </row>
    <row r="72" spans="1:18" x14ac:dyDescent="0.2">
      <c r="A72" s="63" t="s">
        <v>304</v>
      </c>
      <c r="C72" s="35">
        <v>75165</v>
      </c>
      <c r="D72" s="59">
        <v>1.0567817468236547</v>
      </c>
      <c r="E72" s="35">
        <v>65794</v>
      </c>
      <c r="F72" s="59">
        <v>0.87532761258564495</v>
      </c>
      <c r="G72" s="35">
        <v>6587</v>
      </c>
      <c r="H72" s="59">
        <v>8.7633872147941203E-2</v>
      </c>
      <c r="I72" s="35">
        <v>1673</v>
      </c>
      <c r="J72" s="59">
        <v>2.225769972726668E-2</v>
      </c>
      <c r="K72" s="35">
        <v>2087</v>
      </c>
      <c r="L72" s="59">
        <v>2.7765582385418746E-2</v>
      </c>
      <c r="M72" s="35">
        <v>79</v>
      </c>
      <c r="N72" s="59">
        <v>1.0510210869420608E-3</v>
      </c>
      <c r="O72" s="35">
        <v>3213</v>
      </c>
      <c r="P72" s="59">
        <v>4.2745958890441027E-2</v>
      </c>
      <c r="Q72" s="37">
        <v>9371</v>
      </c>
      <c r="R72" s="59">
        <v>0.12467238741435509</v>
      </c>
    </row>
    <row r="73" spans="1:18" x14ac:dyDescent="0.2">
      <c r="A73" s="63" t="s">
        <v>305</v>
      </c>
      <c r="C73" s="35">
        <v>79315</v>
      </c>
      <c r="D73" s="59">
        <v>1.0544159364559036</v>
      </c>
      <c r="E73" s="35">
        <v>60027</v>
      </c>
      <c r="F73" s="59">
        <v>0.75681775200151291</v>
      </c>
      <c r="G73" s="35">
        <v>10619</v>
      </c>
      <c r="H73" s="59">
        <v>0.13388388072873983</v>
      </c>
      <c r="I73" s="35">
        <v>1562</v>
      </c>
      <c r="J73" s="59">
        <v>1.9693626678434092E-2</v>
      </c>
      <c r="K73" s="35">
        <v>6541</v>
      </c>
      <c r="L73" s="59">
        <v>8.2468637710395254E-2</v>
      </c>
      <c r="M73" s="35">
        <v>85</v>
      </c>
      <c r="N73" s="59">
        <v>1.0716762276996785E-3</v>
      </c>
      <c r="O73" s="35">
        <v>4797</v>
      </c>
      <c r="P73" s="59">
        <v>6.0480363109121853E-2</v>
      </c>
      <c r="Q73" s="37">
        <v>19288</v>
      </c>
      <c r="R73" s="59">
        <v>0.24318224799848703</v>
      </c>
    </row>
    <row r="74" spans="1:18" x14ac:dyDescent="0.2">
      <c r="A74" s="63" t="s">
        <v>306</v>
      </c>
      <c r="C74" s="35">
        <v>77010</v>
      </c>
      <c r="D74" s="59">
        <v>1.043487858719647</v>
      </c>
      <c r="E74" s="35">
        <v>73397</v>
      </c>
      <c r="F74" s="59">
        <v>0.9530840150629788</v>
      </c>
      <c r="G74" s="35">
        <v>1417</v>
      </c>
      <c r="H74" s="59">
        <v>1.8400207765225295E-2</v>
      </c>
      <c r="I74" s="35">
        <v>1108</v>
      </c>
      <c r="J74" s="59">
        <v>1.438774185170757E-2</v>
      </c>
      <c r="K74" s="35">
        <v>2050</v>
      </c>
      <c r="L74" s="59">
        <v>2.6619919490975197E-2</v>
      </c>
      <c r="M74" s="35">
        <v>60</v>
      </c>
      <c r="N74" s="59">
        <v>7.7911959485781068E-4</v>
      </c>
      <c r="O74" s="35">
        <v>2327</v>
      </c>
      <c r="P74" s="59">
        <v>3.0216854953902091E-2</v>
      </c>
      <c r="Q74" s="37">
        <v>3613</v>
      </c>
      <c r="R74" s="59">
        <v>4.6915984937021163E-2</v>
      </c>
    </row>
    <row r="75" spans="1:18" x14ac:dyDescent="0.2">
      <c r="A75" s="63" t="s">
        <v>307</v>
      </c>
      <c r="C75" s="35">
        <v>74711</v>
      </c>
      <c r="D75" s="59">
        <v>1.0534191752218547</v>
      </c>
      <c r="E75" s="35">
        <v>68995</v>
      </c>
      <c r="F75" s="59">
        <v>0.92349185528235467</v>
      </c>
      <c r="G75" s="35">
        <v>2543</v>
      </c>
      <c r="H75" s="59">
        <v>3.4037825755243535E-2</v>
      </c>
      <c r="I75" s="35">
        <v>1495</v>
      </c>
      <c r="J75" s="59">
        <v>2.0010440229685053E-2</v>
      </c>
      <c r="K75" s="35">
        <v>1515</v>
      </c>
      <c r="L75" s="59">
        <v>2.0278138426737695E-2</v>
      </c>
      <c r="M75" s="35">
        <v>77</v>
      </c>
      <c r="N75" s="59">
        <v>1.0306380586526749E-3</v>
      </c>
      <c r="O75" s="35">
        <v>4077</v>
      </c>
      <c r="P75" s="59">
        <v>5.4570277469181243E-2</v>
      </c>
      <c r="Q75" s="37">
        <v>5716</v>
      </c>
      <c r="R75" s="59">
        <v>7.6508144717645332E-2</v>
      </c>
    </row>
    <row r="76" spans="1:18" x14ac:dyDescent="0.2">
      <c r="A76" s="63" t="s">
        <v>308</v>
      </c>
      <c r="C76" s="35">
        <v>76956</v>
      </c>
      <c r="D76" s="59">
        <v>1.0890119029055563</v>
      </c>
      <c r="E76" s="35">
        <v>48614</v>
      </c>
      <c r="F76" s="59">
        <v>0.63171162742346276</v>
      </c>
      <c r="G76" s="35">
        <v>18127</v>
      </c>
      <c r="H76" s="59">
        <v>0.235550184521025</v>
      </c>
      <c r="I76" s="35">
        <v>2368</v>
      </c>
      <c r="J76" s="59">
        <v>3.0770830084723737E-2</v>
      </c>
      <c r="K76" s="35">
        <v>1630</v>
      </c>
      <c r="L76" s="59">
        <v>2.1180934560008316E-2</v>
      </c>
      <c r="M76" s="35">
        <v>120</v>
      </c>
      <c r="N76" s="59">
        <v>1.559332605644784E-3</v>
      </c>
      <c r="O76" s="35">
        <v>12947</v>
      </c>
      <c r="P76" s="59">
        <v>0.16823899371069181</v>
      </c>
      <c r="Q76" s="37">
        <v>28342</v>
      </c>
      <c r="R76" s="59">
        <v>0.36828837257653724</v>
      </c>
    </row>
    <row r="77" spans="1:18" x14ac:dyDescent="0.2">
      <c r="A77" s="63" t="s">
        <v>312</v>
      </c>
      <c r="C77" s="35">
        <v>79357</v>
      </c>
      <c r="D77" s="59">
        <v>1.0577894829693664</v>
      </c>
      <c r="E77" s="35">
        <v>63547</v>
      </c>
      <c r="F77" s="59">
        <v>0.80077371876457026</v>
      </c>
      <c r="G77" s="35">
        <v>11258</v>
      </c>
      <c r="H77" s="59">
        <v>0.14186524188162355</v>
      </c>
      <c r="I77" s="35">
        <v>1413</v>
      </c>
      <c r="J77" s="59">
        <v>1.7805612611363836E-2</v>
      </c>
      <c r="K77" s="35">
        <v>3075</v>
      </c>
      <c r="L77" s="59">
        <v>3.8748944642564613E-2</v>
      </c>
      <c r="M77" s="35">
        <v>106</v>
      </c>
      <c r="N77" s="59">
        <v>1.3357359779225526E-3</v>
      </c>
      <c r="O77" s="35">
        <v>4544</v>
      </c>
      <c r="P77" s="59">
        <v>5.7260229091321495E-2</v>
      </c>
      <c r="Q77" s="37">
        <v>15810</v>
      </c>
      <c r="R77" s="59">
        <v>0.19922628123542976</v>
      </c>
    </row>
    <row r="78" spans="1:18" x14ac:dyDescent="0.2">
      <c r="A78" s="63" t="s">
        <v>313</v>
      </c>
      <c r="C78" s="35">
        <v>77877</v>
      </c>
      <c r="D78" s="59">
        <v>1.0835933587580415</v>
      </c>
      <c r="E78" s="35">
        <v>61354</v>
      </c>
      <c r="F78" s="59">
        <v>0.78783209419982791</v>
      </c>
      <c r="G78" s="35">
        <v>6603</v>
      </c>
      <c r="H78" s="59">
        <v>8.4787549597442113E-2</v>
      </c>
      <c r="I78" s="35">
        <v>1868</v>
      </c>
      <c r="J78" s="59">
        <v>2.3986542881723742E-2</v>
      </c>
      <c r="K78" s="35">
        <v>3024</v>
      </c>
      <c r="L78" s="59">
        <v>3.883046342309026E-2</v>
      </c>
      <c r="M78" s="35">
        <v>105</v>
      </c>
      <c r="N78" s="59">
        <v>1.3482799799684117E-3</v>
      </c>
      <c r="O78" s="35">
        <v>11433</v>
      </c>
      <c r="P78" s="59">
        <v>0.14680842867598906</v>
      </c>
      <c r="Q78" s="37">
        <v>16523</v>
      </c>
      <c r="R78" s="59">
        <v>0.21216790580017206</v>
      </c>
    </row>
    <row r="79" spans="1:18" x14ac:dyDescent="0.2">
      <c r="A79" s="63" t="s">
        <v>314</v>
      </c>
      <c r="C79" s="35">
        <v>71121</v>
      </c>
      <c r="D79" s="59">
        <v>1.0602775551524866</v>
      </c>
      <c r="E79" s="35">
        <v>63616</v>
      </c>
      <c r="F79" s="59">
        <v>0.89447561198520831</v>
      </c>
      <c r="G79" s="35">
        <v>4601</v>
      </c>
      <c r="H79" s="59">
        <v>6.4692566190014206E-2</v>
      </c>
      <c r="I79" s="35">
        <v>1895</v>
      </c>
      <c r="J79" s="59">
        <v>2.6644732216926082E-2</v>
      </c>
      <c r="K79" s="35">
        <v>1564</v>
      </c>
      <c r="L79" s="59">
        <v>2.1990691919404958E-2</v>
      </c>
      <c r="M79" s="35">
        <v>112</v>
      </c>
      <c r="N79" s="59">
        <v>1.5747810070162118E-3</v>
      </c>
      <c r="O79" s="35">
        <v>3620</v>
      </c>
      <c r="P79" s="59">
        <v>5.0899171833916845E-2</v>
      </c>
      <c r="Q79" s="37">
        <v>7505</v>
      </c>
      <c r="R79" s="59">
        <v>0.10552438801479169</v>
      </c>
    </row>
    <row r="80" spans="1:18" x14ac:dyDescent="0.2">
      <c r="A80" s="63" t="s">
        <v>315</v>
      </c>
      <c r="C80" s="35">
        <v>65091</v>
      </c>
      <c r="D80" s="59">
        <v>1.0519119386704769</v>
      </c>
      <c r="E80" s="35">
        <v>50132</v>
      </c>
      <c r="F80" s="59">
        <v>0.77018328186692475</v>
      </c>
      <c r="G80" s="35">
        <v>12312</v>
      </c>
      <c r="H80" s="59">
        <v>0.18915057381204775</v>
      </c>
      <c r="I80" s="35">
        <v>1405</v>
      </c>
      <c r="J80" s="59">
        <v>2.1585165383847228E-2</v>
      </c>
      <c r="K80" s="35">
        <v>1639</v>
      </c>
      <c r="L80" s="59">
        <v>2.5180132429982641E-2</v>
      </c>
      <c r="M80" s="35">
        <v>53</v>
      </c>
      <c r="N80" s="59">
        <v>8.1424467284263566E-4</v>
      </c>
      <c r="O80" s="35">
        <v>2929</v>
      </c>
      <c r="P80" s="59">
        <v>4.4998540504831694E-2</v>
      </c>
      <c r="Q80" s="37">
        <v>14959</v>
      </c>
      <c r="R80" s="59">
        <v>0.22981671813307522</v>
      </c>
    </row>
    <row r="81" spans="1:18" x14ac:dyDescent="0.2">
      <c r="A81" s="63" t="s">
        <v>316</v>
      </c>
      <c r="C81" s="35">
        <v>74760</v>
      </c>
      <c r="D81" s="59">
        <v>1.0536516853932585</v>
      </c>
      <c r="E81" s="35">
        <v>70169</v>
      </c>
      <c r="F81" s="59">
        <v>0.93859015516318889</v>
      </c>
      <c r="G81" s="35">
        <v>1342</v>
      </c>
      <c r="H81" s="59">
        <v>1.7950775815944356E-2</v>
      </c>
      <c r="I81" s="35">
        <v>1694</v>
      </c>
      <c r="J81" s="59">
        <v>2.2659176029962546E-2</v>
      </c>
      <c r="K81" s="35">
        <v>750</v>
      </c>
      <c r="L81" s="59">
        <v>1.0032102728731942E-2</v>
      </c>
      <c r="M81" s="35">
        <v>47</v>
      </c>
      <c r="N81" s="59">
        <v>6.2867843766720166E-4</v>
      </c>
      <c r="O81" s="35">
        <v>4769</v>
      </c>
      <c r="P81" s="59">
        <v>6.3790797217763512E-2</v>
      </c>
      <c r="Q81" s="37">
        <v>4591</v>
      </c>
      <c r="R81" s="59">
        <v>6.1409844836811125E-2</v>
      </c>
    </row>
    <row r="82" spans="1:18" x14ac:dyDescent="0.2">
      <c r="A82" s="63" t="s">
        <v>317</v>
      </c>
      <c r="C82" s="35">
        <v>67434</v>
      </c>
      <c r="D82" s="59">
        <v>1.0391345612005811</v>
      </c>
      <c r="E82" s="35">
        <v>65558</v>
      </c>
      <c r="F82" s="59">
        <v>0.97218020583088649</v>
      </c>
      <c r="G82" s="35">
        <v>987</v>
      </c>
      <c r="H82" s="59">
        <v>1.4636533499421657E-2</v>
      </c>
      <c r="I82" s="35">
        <v>1290</v>
      </c>
      <c r="J82" s="59">
        <v>1.9129815819912802E-2</v>
      </c>
      <c r="K82" s="35">
        <v>462</v>
      </c>
      <c r="L82" s="59">
        <v>6.851143340154818E-3</v>
      </c>
      <c r="M82" s="35">
        <v>34</v>
      </c>
      <c r="N82" s="59">
        <v>5.0419669602870954E-4</v>
      </c>
      <c r="O82" s="35">
        <v>1742</v>
      </c>
      <c r="P82" s="59">
        <v>2.5832666014176824E-2</v>
      </c>
      <c r="Q82" s="37">
        <v>1876</v>
      </c>
      <c r="R82" s="59">
        <v>2.7819794169113503E-2</v>
      </c>
    </row>
    <row r="83" spans="1:18" x14ac:dyDescent="0.2">
      <c r="A83" s="63" t="s">
        <v>318</v>
      </c>
      <c r="C83" s="35">
        <v>70165</v>
      </c>
      <c r="D83" s="59">
        <v>1.0507232950901448</v>
      </c>
      <c r="E83" s="35">
        <v>67590</v>
      </c>
      <c r="F83" s="59">
        <v>0.96330079099266019</v>
      </c>
      <c r="G83" s="35">
        <v>1079</v>
      </c>
      <c r="H83" s="59">
        <v>1.5378037483075608E-2</v>
      </c>
      <c r="I83" s="35">
        <v>1780</v>
      </c>
      <c r="J83" s="59">
        <v>2.5368773605073756E-2</v>
      </c>
      <c r="K83" s="35">
        <v>494</v>
      </c>
      <c r="L83" s="59">
        <v>7.0405472814081098E-3</v>
      </c>
      <c r="M83" s="35">
        <v>51</v>
      </c>
      <c r="N83" s="59">
        <v>7.2685812014537166E-4</v>
      </c>
      <c r="O83" s="35">
        <v>2730</v>
      </c>
      <c r="P83" s="59">
        <v>3.8908287607781658E-2</v>
      </c>
      <c r="Q83" s="37">
        <v>2575</v>
      </c>
      <c r="R83" s="59">
        <v>3.6699209007339841E-2</v>
      </c>
    </row>
    <row r="84" spans="1:18" x14ac:dyDescent="0.2">
      <c r="A84" s="63" t="s">
        <v>319</v>
      </c>
      <c r="C84" s="35">
        <v>66695</v>
      </c>
      <c r="D84" s="59">
        <v>1.0476797361121526</v>
      </c>
      <c r="E84" s="35">
        <v>63091</v>
      </c>
      <c r="F84" s="59">
        <v>0.94596296573956073</v>
      </c>
      <c r="G84" s="35">
        <v>2510</v>
      </c>
      <c r="H84" s="59">
        <v>3.7634005547642249E-2</v>
      </c>
      <c r="I84" s="35">
        <v>1562</v>
      </c>
      <c r="J84" s="59">
        <v>2.3420046480245895E-2</v>
      </c>
      <c r="K84" s="35">
        <v>567</v>
      </c>
      <c r="L84" s="59">
        <v>8.5013869105630101E-3</v>
      </c>
      <c r="M84" s="35">
        <v>40</v>
      </c>
      <c r="N84" s="59">
        <v>5.9974510832896022E-4</v>
      </c>
      <c r="O84" s="35">
        <v>2105</v>
      </c>
      <c r="P84" s="59">
        <v>3.1561586325811533E-2</v>
      </c>
      <c r="Q84" s="37">
        <v>3604</v>
      </c>
      <c r="R84" s="59">
        <v>5.4037034260439314E-2</v>
      </c>
    </row>
    <row r="85" spans="1:18" x14ac:dyDescent="0.2">
      <c r="A85" s="63" t="s">
        <v>320</v>
      </c>
      <c r="C85" s="35">
        <v>67404</v>
      </c>
      <c r="D85" s="59">
        <v>1.0370601151266989</v>
      </c>
      <c r="E85" s="35">
        <v>65963</v>
      </c>
      <c r="F85" s="59">
        <v>0.97862144679840957</v>
      </c>
      <c r="G85" s="35">
        <v>494</v>
      </c>
      <c r="H85" s="59">
        <v>7.328941902557712E-3</v>
      </c>
      <c r="I85" s="35">
        <v>1279</v>
      </c>
      <c r="J85" s="59">
        <v>1.8975135006824521E-2</v>
      </c>
      <c r="K85" s="35">
        <v>331</v>
      </c>
      <c r="L85" s="59">
        <v>4.9106877930093166E-3</v>
      </c>
      <c r="M85" s="35">
        <v>36</v>
      </c>
      <c r="N85" s="59">
        <v>5.3409293217019759E-4</v>
      </c>
      <c r="O85" s="35">
        <v>1799</v>
      </c>
      <c r="P85" s="59">
        <v>2.6689810693727375E-2</v>
      </c>
      <c r="Q85" s="37">
        <v>1441</v>
      </c>
      <c r="R85" s="59">
        <v>2.1378553201590409E-2</v>
      </c>
    </row>
    <row r="86" spans="1:18" x14ac:dyDescent="0.2">
      <c r="A86" s="63" t="s">
        <v>321</v>
      </c>
      <c r="C86" s="35">
        <v>70969</v>
      </c>
      <c r="D86" s="59">
        <v>1.0437937691104568</v>
      </c>
      <c r="E86" s="35">
        <v>69579</v>
      </c>
      <c r="F86" s="59">
        <v>0.9804139835702913</v>
      </c>
      <c r="G86" s="35">
        <v>540</v>
      </c>
      <c r="H86" s="59">
        <v>7.6089560230523188E-3</v>
      </c>
      <c r="I86" s="35">
        <v>1547</v>
      </c>
      <c r="J86" s="59">
        <v>2.1798249940114697E-2</v>
      </c>
      <c r="K86" s="35">
        <v>407</v>
      </c>
      <c r="L86" s="59">
        <v>5.7348983358931366E-3</v>
      </c>
      <c r="M86" s="35">
        <v>78</v>
      </c>
      <c r="N86" s="59">
        <v>1.0990714255520015E-3</v>
      </c>
      <c r="O86" s="35">
        <v>1926</v>
      </c>
      <c r="P86" s="59">
        <v>2.7138609815553268E-2</v>
      </c>
      <c r="Q86" s="37">
        <v>1390</v>
      </c>
      <c r="R86" s="59">
        <v>1.9586016429708746E-2</v>
      </c>
    </row>
    <row r="87" spans="1:18" x14ac:dyDescent="0.2">
      <c r="A87" s="63" t="s">
        <v>322</v>
      </c>
      <c r="C87" s="35">
        <v>79020</v>
      </c>
      <c r="D87" s="59">
        <v>1.0414325487218428</v>
      </c>
      <c r="E87" s="35">
        <v>72329</v>
      </c>
      <c r="F87" s="59">
        <v>0.91532523411794486</v>
      </c>
      <c r="G87" s="35">
        <v>4230</v>
      </c>
      <c r="H87" s="59">
        <v>5.3530751708428248E-2</v>
      </c>
      <c r="I87" s="35">
        <v>1239</v>
      </c>
      <c r="J87" s="59">
        <v>1.5679574791192103E-2</v>
      </c>
      <c r="K87" s="35">
        <v>1912</v>
      </c>
      <c r="L87" s="59">
        <v>2.419640597317135E-2</v>
      </c>
      <c r="M87" s="35">
        <v>65</v>
      </c>
      <c r="N87" s="59">
        <v>8.2257656289546949E-4</v>
      </c>
      <c r="O87" s="35">
        <v>2519</v>
      </c>
      <c r="P87" s="59">
        <v>3.1878005568210577E-2</v>
      </c>
      <c r="Q87" s="37">
        <v>6691</v>
      </c>
      <c r="R87" s="59">
        <v>8.4674765882055178E-2</v>
      </c>
    </row>
    <row r="88" spans="1:18" x14ac:dyDescent="0.2">
      <c r="A88" s="63" t="s">
        <v>323</v>
      </c>
      <c r="C88" s="35">
        <v>75283</v>
      </c>
      <c r="D88" s="59">
        <v>1.0418421157499038</v>
      </c>
      <c r="E88" s="35">
        <v>73512</v>
      </c>
      <c r="F88" s="59">
        <v>0.97647543270060966</v>
      </c>
      <c r="G88" s="35">
        <v>564</v>
      </c>
      <c r="H88" s="59">
        <v>7.4917312009351381E-3</v>
      </c>
      <c r="I88" s="35">
        <v>1559</v>
      </c>
      <c r="J88" s="59">
        <v>2.0708526493365034E-2</v>
      </c>
      <c r="K88" s="35">
        <v>470</v>
      </c>
      <c r="L88" s="59">
        <v>6.2431093341126153E-3</v>
      </c>
      <c r="M88" s="35">
        <v>63</v>
      </c>
      <c r="N88" s="59">
        <v>8.3684231499807393E-4</v>
      </c>
      <c r="O88" s="35">
        <v>2265</v>
      </c>
      <c r="P88" s="59">
        <v>3.0086473705883136E-2</v>
      </c>
      <c r="Q88" s="37">
        <v>1771</v>
      </c>
      <c r="R88" s="59">
        <v>2.35245672993903E-2</v>
      </c>
    </row>
    <row r="89" spans="1:18" x14ac:dyDescent="0.2">
      <c r="A89" s="63" t="s">
        <v>324</v>
      </c>
      <c r="C89" s="35">
        <v>78213</v>
      </c>
      <c r="D89" s="59">
        <v>1.0401723498651119</v>
      </c>
      <c r="E89" s="35">
        <v>73843</v>
      </c>
      <c r="F89" s="59">
        <v>0.94412693541994297</v>
      </c>
      <c r="G89" s="35">
        <v>2056</v>
      </c>
      <c r="H89" s="59">
        <v>2.6287190109061154E-2</v>
      </c>
      <c r="I89" s="35">
        <v>1176</v>
      </c>
      <c r="J89" s="59">
        <v>1.5035863603237314E-2</v>
      </c>
      <c r="K89" s="35">
        <v>1404</v>
      </c>
      <c r="L89" s="59">
        <v>1.7950980016109855E-2</v>
      </c>
      <c r="M89" s="35">
        <v>83</v>
      </c>
      <c r="N89" s="59">
        <v>1.0612046590720212E-3</v>
      </c>
      <c r="O89" s="35">
        <v>2793</v>
      </c>
      <c r="P89" s="59">
        <v>3.5710176057688621E-2</v>
      </c>
      <c r="Q89" s="37">
        <v>4370</v>
      </c>
      <c r="R89" s="59">
        <v>5.5873064580057023E-2</v>
      </c>
    </row>
    <row r="90" spans="1:18" x14ac:dyDescent="0.2">
      <c r="A90" s="63" t="s">
        <v>325</v>
      </c>
      <c r="C90" s="35">
        <v>73054</v>
      </c>
      <c r="D90" s="59">
        <v>1.046924193062666</v>
      </c>
      <c r="E90" s="35">
        <v>69647</v>
      </c>
      <c r="F90" s="59">
        <v>0.95336326552960826</v>
      </c>
      <c r="G90" s="35">
        <v>878</v>
      </c>
      <c r="H90" s="59">
        <v>1.2018506857940701E-2</v>
      </c>
      <c r="I90" s="35">
        <v>1277</v>
      </c>
      <c r="J90" s="59">
        <v>1.7480220111150656E-2</v>
      </c>
      <c r="K90" s="35">
        <v>1416</v>
      </c>
      <c r="L90" s="59">
        <v>1.9382922221918033E-2</v>
      </c>
      <c r="M90" s="35">
        <v>54</v>
      </c>
      <c r="N90" s="59">
        <v>7.3917923727653519E-4</v>
      </c>
      <c r="O90" s="35">
        <v>3210</v>
      </c>
      <c r="P90" s="59">
        <v>4.3940099104771813E-2</v>
      </c>
      <c r="Q90" s="37">
        <v>3407</v>
      </c>
      <c r="R90" s="59">
        <v>4.6636734470391766E-2</v>
      </c>
    </row>
    <row r="91" spans="1:18" x14ac:dyDescent="0.2">
      <c r="A91" s="63" t="s">
        <v>326</v>
      </c>
      <c r="C91" s="35">
        <v>74801</v>
      </c>
      <c r="D91" s="59">
        <v>1.0788091068301227</v>
      </c>
      <c r="E91" s="35">
        <v>62558</v>
      </c>
      <c r="F91" s="59">
        <v>0.83632571757062069</v>
      </c>
      <c r="G91" s="35">
        <v>2324</v>
      </c>
      <c r="H91" s="59">
        <v>3.1069103354233234E-2</v>
      </c>
      <c r="I91" s="35">
        <v>1496</v>
      </c>
      <c r="J91" s="59">
        <v>1.9999732623895403E-2</v>
      </c>
      <c r="K91" s="35">
        <v>4415</v>
      </c>
      <c r="L91" s="59">
        <v>5.9023275089905215E-2</v>
      </c>
      <c r="M91" s="35">
        <v>118</v>
      </c>
      <c r="N91" s="59">
        <v>1.5775190171254394E-3</v>
      </c>
      <c r="O91" s="35">
        <v>9785</v>
      </c>
      <c r="P91" s="59">
        <v>0.1308137591743426</v>
      </c>
      <c r="Q91" s="37">
        <v>12243</v>
      </c>
      <c r="R91" s="59">
        <v>0.16367428242937929</v>
      </c>
    </row>
    <row r="92" spans="1:18" x14ac:dyDescent="0.2">
      <c r="A92" s="63" t="s">
        <v>327</v>
      </c>
      <c r="C92" s="35">
        <v>70168</v>
      </c>
      <c r="D92" s="59">
        <v>1.0536711891460495</v>
      </c>
      <c r="E92" s="35">
        <v>66647</v>
      </c>
      <c r="F92" s="59">
        <v>0.94982043096568236</v>
      </c>
      <c r="G92" s="35">
        <v>1872</v>
      </c>
      <c r="H92" s="59">
        <v>2.6678827955763311E-2</v>
      </c>
      <c r="I92" s="35">
        <v>1936</v>
      </c>
      <c r="J92" s="59">
        <v>2.7590924638011629E-2</v>
      </c>
      <c r="K92" s="35">
        <v>814</v>
      </c>
      <c r="L92" s="59">
        <v>1.1600729677345798E-2</v>
      </c>
      <c r="M92" s="35">
        <v>56</v>
      </c>
      <c r="N92" s="59">
        <v>7.9808459696727857E-4</v>
      </c>
      <c r="O92" s="35">
        <v>2609</v>
      </c>
      <c r="P92" s="59">
        <v>3.7182191312279102E-2</v>
      </c>
      <c r="Q92" s="37">
        <v>3521</v>
      </c>
      <c r="R92" s="59">
        <v>5.0179569034317639E-2</v>
      </c>
    </row>
    <row r="93" spans="1:18" x14ac:dyDescent="0.2">
      <c r="A93" s="63" t="s">
        <v>328</v>
      </c>
      <c r="C93" s="35">
        <v>66135</v>
      </c>
      <c r="D93" s="59">
        <v>1.0580328116730928</v>
      </c>
      <c r="E93" s="35">
        <v>47548</v>
      </c>
      <c r="F93" s="59">
        <v>0.71895365540182954</v>
      </c>
      <c r="G93" s="35">
        <v>16957</v>
      </c>
      <c r="H93" s="59">
        <v>0.2563997883117865</v>
      </c>
      <c r="I93" s="35">
        <v>1873</v>
      </c>
      <c r="J93" s="59">
        <v>2.8320858849323352E-2</v>
      </c>
      <c r="K93" s="35">
        <v>528</v>
      </c>
      <c r="L93" s="59">
        <v>7.9836697663869353E-3</v>
      </c>
      <c r="M93" s="35">
        <v>68</v>
      </c>
      <c r="N93" s="59">
        <v>1.0281998941558932E-3</v>
      </c>
      <c r="O93" s="35">
        <v>2999</v>
      </c>
      <c r="P93" s="59">
        <v>4.5346639449610641E-2</v>
      </c>
      <c r="Q93" s="37">
        <v>18587</v>
      </c>
      <c r="R93" s="59">
        <v>0.28104634459817041</v>
      </c>
    </row>
    <row r="94" spans="1:18" x14ac:dyDescent="0.2">
      <c r="A94" s="63" t="s">
        <v>329</v>
      </c>
      <c r="C94" s="35">
        <v>75567</v>
      </c>
      <c r="D94" s="59">
        <v>1.0472296108089507</v>
      </c>
      <c r="E94" s="35">
        <v>71002</v>
      </c>
      <c r="F94" s="59">
        <v>0.93959003268622543</v>
      </c>
      <c r="G94" s="35">
        <v>1805</v>
      </c>
      <c r="H94" s="59">
        <v>2.3886087842576786E-2</v>
      </c>
      <c r="I94" s="35">
        <v>1441</v>
      </c>
      <c r="J94" s="59">
        <v>1.9069170405070997E-2</v>
      </c>
      <c r="K94" s="35">
        <v>1878</v>
      </c>
      <c r="L94" s="59">
        <v>2.4852117988010639E-2</v>
      </c>
      <c r="M94" s="35">
        <v>63</v>
      </c>
      <c r="N94" s="59">
        <v>8.3369724879907899E-4</v>
      </c>
      <c r="O94" s="35">
        <v>2947</v>
      </c>
      <c r="P94" s="59">
        <v>3.8998504638268025E-2</v>
      </c>
      <c r="Q94" s="37">
        <v>4565</v>
      </c>
      <c r="R94" s="59">
        <v>6.0409967313774529E-2</v>
      </c>
    </row>
    <row r="95" spans="1:18" x14ac:dyDescent="0.2">
      <c r="A95" s="63" t="s">
        <v>330</v>
      </c>
      <c r="C95" s="35">
        <v>72875</v>
      </c>
      <c r="D95" s="59">
        <v>1.0473138936535165</v>
      </c>
      <c r="E95" s="35">
        <v>64863</v>
      </c>
      <c r="F95" s="59">
        <v>0.8900583190394511</v>
      </c>
      <c r="G95" s="35">
        <v>5210</v>
      </c>
      <c r="H95" s="59">
        <v>7.1492281303602065E-2</v>
      </c>
      <c r="I95" s="35">
        <v>1247</v>
      </c>
      <c r="J95" s="59">
        <v>1.7111492281303601E-2</v>
      </c>
      <c r="K95" s="35">
        <v>1797</v>
      </c>
      <c r="L95" s="59">
        <v>2.4658662092624357E-2</v>
      </c>
      <c r="M95" s="35">
        <v>79</v>
      </c>
      <c r="N95" s="59">
        <v>1.0840480274442539E-3</v>
      </c>
      <c r="O95" s="35">
        <v>3127</v>
      </c>
      <c r="P95" s="59">
        <v>4.2909090909090911E-2</v>
      </c>
      <c r="Q95" s="37">
        <v>8012</v>
      </c>
      <c r="R95" s="59">
        <v>0.10994168096054889</v>
      </c>
    </row>
    <row r="96" spans="1:18" x14ac:dyDescent="0.2">
      <c r="A96" s="63" t="s">
        <v>331</v>
      </c>
      <c r="C96" s="35">
        <v>58640</v>
      </c>
      <c r="D96" s="59">
        <v>1.0691507503410642</v>
      </c>
      <c r="E96" s="35">
        <v>34755</v>
      </c>
      <c r="F96" s="59">
        <v>0.59268417462482947</v>
      </c>
      <c r="G96" s="35">
        <v>21320</v>
      </c>
      <c r="H96" s="59">
        <v>0.36357435197817189</v>
      </c>
      <c r="I96" s="35">
        <v>1298</v>
      </c>
      <c r="J96" s="59">
        <v>2.2135061391541609E-2</v>
      </c>
      <c r="K96" s="35">
        <v>484</v>
      </c>
      <c r="L96" s="59">
        <v>8.2537517053206007E-3</v>
      </c>
      <c r="M96" s="35">
        <v>36</v>
      </c>
      <c r="N96" s="59">
        <v>6.1391541609822644E-4</v>
      </c>
      <c r="O96" s="35">
        <v>4802</v>
      </c>
      <c r="P96" s="59">
        <v>8.1889495225102318E-2</v>
      </c>
      <c r="Q96" s="37">
        <v>23885</v>
      </c>
      <c r="R96" s="59">
        <v>0.40731582537517053</v>
      </c>
    </row>
    <row r="97" spans="1:18" x14ac:dyDescent="0.2">
      <c r="A97" s="63" t="s">
        <v>332</v>
      </c>
      <c r="C97" s="35">
        <v>66722</v>
      </c>
      <c r="D97" s="59">
        <v>1.051841971163934</v>
      </c>
      <c r="E97" s="35">
        <v>63874</v>
      </c>
      <c r="F97" s="59">
        <v>0.95731542819459847</v>
      </c>
      <c r="G97" s="35">
        <v>1685</v>
      </c>
      <c r="H97" s="59">
        <v>2.5254039147507568E-2</v>
      </c>
      <c r="I97" s="35">
        <v>1450</v>
      </c>
      <c r="J97" s="59">
        <v>2.1731962471148947E-2</v>
      </c>
      <c r="K97" s="35">
        <v>609</v>
      </c>
      <c r="L97" s="59">
        <v>9.1274242378825577E-3</v>
      </c>
      <c r="M97" s="35">
        <v>22</v>
      </c>
      <c r="N97" s="59">
        <v>3.2972632714846676E-4</v>
      </c>
      <c r="O97" s="35">
        <v>2541</v>
      </c>
      <c r="P97" s="59">
        <v>3.808339078564791E-2</v>
      </c>
      <c r="Q97" s="37">
        <v>2848</v>
      </c>
      <c r="R97" s="59">
        <v>4.2684571805401514E-2</v>
      </c>
    </row>
    <row r="98" spans="1:18" x14ac:dyDescent="0.2">
      <c r="A98" s="63" t="s">
        <v>333</v>
      </c>
      <c r="C98" s="35">
        <v>66956</v>
      </c>
      <c r="D98" s="59">
        <v>1.0394139434852741</v>
      </c>
      <c r="E98" s="35">
        <v>65770</v>
      </c>
      <c r="F98" s="59">
        <v>0.98228687496266209</v>
      </c>
      <c r="G98" s="35">
        <v>437</v>
      </c>
      <c r="H98" s="59">
        <v>6.5266742338251985E-3</v>
      </c>
      <c r="I98" s="35">
        <v>1706</v>
      </c>
      <c r="J98" s="59">
        <v>2.5479419320150548E-2</v>
      </c>
      <c r="K98" s="35">
        <v>298</v>
      </c>
      <c r="L98" s="59">
        <v>4.4506840313041397E-3</v>
      </c>
      <c r="M98" s="35">
        <v>41</v>
      </c>
      <c r="N98" s="59">
        <v>6.1234243383714675E-4</v>
      </c>
      <c r="O98" s="35">
        <v>1343</v>
      </c>
      <c r="P98" s="59">
        <v>2.0057948503494832E-2</v>
      </c>
      <c r="Q98" s="37">
        <v>1186</v>
      </c>
      <c r="R98" s="59">
        <v>1.7713125037337952E-2</v>
      </c>
    </row>
    <row r="99" spans="1:18" x14ac:dyDescent="0.2">
      <c r="A99" s="63" t="s">
        <v>334</v>
      </c>
      <c r="C99" s="35">
        <v>67218</v>
      </c>
      <c r="D99" s="59">
        <v>1.0470707251033948</v>
      </c>
      <c r="E99" s="35">
        <v>64224</v>
      </c>
      <c r="F99" s="59">
        <v>0.95545835936802637</v>
      </c>
      <c r="G99" s="35">
        <v>1081</v>
      </c>
      <c r="H99" s="59">
        <v>1.6082001844743968E-2</v>
      </c>
      <c r="I99" s="35">
        <v>1452</v>
      </c>
      <c r="J99" s="59">
        <v>2.1601356779434082E-2</v>
      </c>
      <c r="K99" s="35">
        <v>1549</v>
      </c>
      <c r="L99" s="59">
        <v>2.3044422624892143E-2</v>
      </c>
      <c r="M99" s="35">
        <v>92</v>
      </c>
      <c r="N99" s="59">
        <v>1.3686810080633164E-3</v>
      </c>
      <c r="O99" s="35">
        <v>1984</v>
      </c>
      <c r="P99" s="59">
        <v>2.9515903478234996E-2</v>
      </c>
      <c r="Q99" s="37">
        <v>2994</v>
      </c>
      <c r="R99" s="59">
        <v>4.4541640631973578E-2</v>
      </c>
    </row>
    <row r="100" spans="1:18" x14ac:dyDescent="0.2">
      <c r="A100" s="63" t="s">
        <v>335</v>
      </c>
      <c r="C100" s="35">
        <v>66697</v>
      </c>
      <c r="D100" s="59">
        <v>1.0495374604554926</v>
      </c>
      <c r="E100" s="35">
        <v>61239</v>
      </c>
      <c r="F100" s="59">
        <v>0.91816723390857158</v>
      </c>
      <c r="G100" s="35">
        <v>2429</v>
      </c>
      <c r="H100" s="59">
        <v>3.6418429614525391E-2</v>
      </c>
      <c r="I100" s="35">
        <v>3135</v>
      </c>
      <c r="J100" s="59">
        <v>4.7003613355923055E-2</v>
      </c>
      <c r="K100" s="35">
        <v>1268</v>
      </c>
      <c r="L100" s="59">
        <v>1.9011349835824701E-2</v>
      </c>
      <c r="M100" s="35">
        <v>51</v>
      </c>
      <c r="N100" s="59">
        <v>7.6465208330209753E-4</v>
      </c>
      <c r="O100" s="35">
        <v>1879</v>
      </c>
      <c r="P100" s="59">
        <v>2.8172181657345908E-2</v>
      </c>
      <c r="Q100" s="37">
        <v>5458</v>
      </c>
      <c r="R100" s="59">
        <v>8.1832766091428394E-2</v>
      </c>
    </row>
    <row r="101" spans="1:18" x14ac:dyDescent="0.2">
      <c r="A101" s="63" t="s">
        <v>336</v>
      </c>
      <c r="C101" s="35">
        <v>69563</v>
      </c>
      <c r="D101" s="59">
        <v>1.0571568218736971</v>
      </c>
      <c r="E101" s="35">
        <v>65517</v>
      </c>
      <c r="F101" s="59">
        <v>0.94183689605106158</v>
      </c>
      <c r="G101" s="35">
        <v>1548</v>
      </c>
      <c r="H101" s="59">
        <v>2.2253209321047109E-2</v>
      </c>
      <c r="I101" s="35">
        <v>2001</v>
      </c>
      <c r="J101" s="59">
        <v>2.8765291893679112E-2</v>
      </c>
      <c r="K101" s="35">
        <v>421</v>
      </c>
      <c r="L101" s="59">
        <v>6.0520679096646209E-3</v>
      </c>
      <c r="M101" s="35">
        <v>78</v>
      </c>
      <c r="N101" s="59">
        <v>1.1212857409829938E-3</v>
      </c>
      <c r="O101" s="35">
        <v>3974</v>
      </c>
      <c r="P101" s="59">
        <v>5.7128070957261766E-2</v>
      </c>
      <c r="Q101" s="37">
        <v>4046</v>
      </c>
      <c r="R101" s="59">
        <v>5.8163103948938373E-2</v>
      </c>
    </row>
    <row r="102" spans="1:18" x14ac:dyDescent="0.2">
      <c r="A102" s="63" t="s">
        <v>337</v>
      </c>
      <c r="C102" s="35">
        <v>77464</v>
      </c>
      <c r="D102" s="59">
        <v>1.0441366312093359</v>
      </c>
      <c r="E102" s="35">
        <v>74291</v>
      </c>
      <c r="F102" s="59">
        <v>0.95903903748838171</v>
      </c>
      <c r="G102" s="35">
        <v>1122</v>
      </c>
      <c r="H102" s="59">
        <v>1.4484147474956108E-2</v>
      </c>
      <c r="I102" s="35">
        <v>2615</v>
      </c>
      <c r="J102" s="59">
        <v>3.3757616441185585E-2</v>
      </c>
      <c r="K102" s="35">
        <v>501</v>
      </c>
      <c r="L102" s="59">
        <v>6.4675203965713106E-3</v>
      </c>
      <c r="M102" s="35">
        <v>52</v>
      </c>
      <c r="N102" s="59">
        <v>6.7127956211917791E-4</v>
      </c>
      <c r="O102" s="35">
        <v>2302</v>
      </c>
      <c r="P102" s="59">
        <v>2.9717029846122071E-2</v>
      </c>
      <c r="Q102" s="37">
        <v>3173</v>
      </c>
      <c r="R102" s="59">
        <v>4.09609625116183E-2</v>
      </c>
    </row>
    <row r="103" spans="1:18" x14ac:dyDescent="0.2">
      <c r="A103" s="63" t="s">
        <v>338</v>
      </c>
      <c r="C103" s="35">
        <v>65798</v>
      </c>
      <c r="D103" s="59">
        <v>1.0465515669169274</v>
      </c>
      <c r="E103" s="35">
        <v>63635</v>
      </c>
      <c r="F103" s="59">
        <v>0.9671266603848141</v>
      </c>
      <c r="G103" s="35">
        <v>1229</v>
      </c>
      <c r="H103" s="59">
        <v>1.8678379282045045E-2</v>
      </c>
      <c r="I103" s="35">
        <v>1669</v>
      </c>
      <c r="J103" s="59">
        <v>2.5365512629563207E-2</v>
      </c>
      <c r="K103" s="35">
        <v>660</v>
      </c>
      <c r="L103" s="59">
        <v>1.0030700021277242E-2</v>
      </c>
      <c r="M103" s="35">
        <v>32</v>
      </c>
      <c r="N103" s="59">
        <v>4.8633697072859356E-4</v>
      </c>
      <c r="O103" s="35">
        <v>1636</v>
      </c>
      <c r="P103" s="59">
        <v>2.4863977628499345E-2</v>
      </c>
      <c r="Q103" s="37">
        <v>2163</v>
      </c>
      <c r="R103" s="59">
        <v>3.2873339615185869E-2</v>
      </c>
    </row>
    <row r="104" spans="1:18" x14ac:dyDescent="0.2">
      <c r="A104" s="63" t="s">
        <v>339</v>
      </c>
      <c r="C104" s="35">
        <v>73666</v>
      </c>
      <c r="D104" s="59">
        <v>1.0394890451497298</v>
      </c>
      <c r="E104" s="35">
        <v>72292</v>
      </c>
      <c r="F104" s="59">
        <v>0.98134824749545246</v>
      </c>
      <c r="G104" s="35">
        <v>386</v>
      </c>
      <c r="H104" s="59">
        <v>5.2398664241305355E-3</v>
      </c>
      <c r="I104" s="35">
        <v>1819</v>
      </c>
      <c r="J104" s="59">
        <v>2.4692531154128092E-2</v>
      </c>
      <c r="K104" s="35">
        <v>392</v>
      </c>
      <c r="L104" s="59">
        <v>5.3213151250237562E-3</v>
      </c>
      <c r="M104" s="35">
        <v>62</v>
      </c>
      <c r="N104" s="59">
        <v>8.4163657589661446E-4</v>
      </c>
      <c r="O104" s="35">
        <v>1624</v>
      </c>
      <c r="P104" s="59">
        <v>2.2045448375098416E-2</v>
      </c>
      <c r="Q104" s="37">
        <v>1374</v>
      </c>
      <c r="R104" s="59">
        <v>1.8651752504547554E-2</v>
      </c>
    </row>
    <row r="105" spans="1:18" x14ac:dyDescent="0.2">
      <c r="A105" s="63" t="s">
        <v>340</v>
      </c>
      <c r="C105" s="35">
        <v>76419</v>
      </c>
      <c r="D105" s="59">
        <v>1.0447140109135165</v>
      </c>
      <c r="E105" s="35">
        <v>73715</v>
      </c>
      <c r="F105" s="59">
        <v>0.96461612949659115</v>
      </c>
      <c r="G105" s="35">
        <v>736</v>
      </c>
      <c r="H105" s="59">
        <v>9.6311126814012226E-3</v>
      </c>
      <c r="I105" s="35">
        <v>2074</v>
      </c>
      <c r="J105" s="59">
        <v>2.7139847420144206E-2</v>
      </c>
      <c r="K105" s="35">
        <v>938</v>
      </c>
      <c r="L105" s="59">
        <v>1.2274434368416232E-2</v>
      </c>
      <c r="M105" s="35">
        <v>107</v>
      </c>
      <c r="N105" s="59">
        <v>1.400175349062406E-3</v>
      </c>
      <c r="O105" s="35">
        <v>2266</v>
      </c>
      <c r="P105" s="59">
        <v>2.9652311597901045E-2</v>
      </c>
      <c r="Q105" s="37">
        <v>2704</v>
      </c>
      <c r="R105" s="59">
        <v>3.538387050340884E-2</v>
      </c>
    </row>
    <row r="106" spans="1:18" x14ac:dyDescent="0.2">
      <c r="A106" s="63" t="s">
        <v>341</v>
      </c>
      <c r="C106" s="35">
        <v>74969</v>
      </c>
      <c r="D106" s="59">
        <v>1.041003614827462</v>
      </c>
      <c r="E106" s="35">
        <v>73403</v>
      </c>
      <c r="F106" s="59">
        <v>0.9791113660312929</v>
      </c>
      <c r="G106" s="35">
        <v>385</v>
      </c>
      <c r="H106" s="59">
        <v>5.1354559884752363E-3</v>
      </c>
      <c r="I106" s="35">
        <v>2150</v>
      </c>
      <c r="J106" s="59">
        <v>2.867852045512145E-2</v>
      </c>
      <c r="K106" s="35">
        <v>446</v>
      </c>
      <c r="L106" s="59">
        <v>5.9491256385972866E-3</v>
      </c>
      <c r="M106" s="35">
        <v>100</v>
      </c>
      <c r="N106" s="59">
        <v>1.3338846723312302E-3</v>
      </c>
      <c r="O106" s="35">
        <v>1559</v>
      </c>
      <c r="P106" s="59">
        <v>2.0795262041643881E-2</v>
      </c>
      <c r="Q106" s="37">
        <v>1566</v>
      </c>
      <c r="R106" s="59">
        <v>2.0888633968707066E-2</v>
      </c>
    </row>
    <row r="107" spans="1:18" x14ac:dyDescent="0.2">
      <c r="A107" s="63" t="s">
        <v>342</v>
      </c>
      <c r="C107" s="35">
        <v>75969</v>
      </c>
      <c r="D107" s="59">
        <v>1.0372652002790612</v>
      </c>
      <c r="E107" s="35">
        <v>74402</v>
      </c>
      <c r="F107" s="59">
        <v>0.97937316537008512</v>
      </c>
      <c r="G107" s="35">
        <v>517</v>
      </c>
      <c r="H107" s="59">
        <v>6.8054074688359729E-3</v>
      </c>
      <c r="I107" s="35">
        <v>1968</v>
      </c>
      <c r="J107" s="59">
        <v>2.5905303479050665E-2</v>
      </c>
      <c r="K107" s="35">
        <v>513</v>
      </c>
      <c r="L107" s="59">
        <v>6.7527544129842437E-3</v>
      </c>
      <c r="M107" s="35">
        <v>68</v>
      </c>
      <c r="N107" s="59">
        <v>8.9510194947939293E-4</v>
      </c>
      <c r="O107" s="35">
        <v>1332</v>
      </c>
      <c r="P107" s="59">
        <v>1.7533467598625754E-2</v>
      </c>
      <c r="Q107" s="37">
        <v>1567</v>
      </c>
      <c r="R107" s="59">
        <v>2.0626834629914832E-2</v>
      </c>
    </row>
    <row r="108" spans="1:18" x14ac:dyDescent="0.2">
      <c r="A108" s="63" t="s">
        <v>343</v>
      </c>
      <c r="C108" s="35">
        <v>76239</v>
      </c>
      <c r="D108" s="59">
        <v>1.0607431891813901</v>
      </c>
      <c r="E108" s="35">
        <v>66194</v>
      </c>
      <c r="F108" s="59">
        <v>0.86824328755623759</v>
      </c>
      <c r="G108" s="35">
        <v>3076</v>
      </c>
      <c r="H108" s="59">
        <v>4.0346804129120263E-2</v>
      </c>
      <c r="I108" s="35">
        <v>9583</v>
      </c>
      <c r="J108" s="59">
        <v>0.12569682183659281</v>
      </c>
      <c r="K108" s="35">
        <v>544</v>
      </c>
      <c r="L108" s="59">
        <v>7.1354556067104759E-3</v>
      </c>
      <c r="M108" s="35">
        <v>116</v>
      </c>
      <c r="N108" s="59">
        <v>1.5215309749603222E-3</v>
      </c>
      <c r="O108" s="35">
        <v>1357</v>
      </c>
      <c r="P108" s="59">
        <v>1.7799289077768597E-2</v>
      </c>
      <c r="Q108" s="37">
        <v>10045</v>
      </c>
      <c r="R108" s="59">
        <v>0.13175671244376239</v>
      </c>
    </row>
    <row r="109" spans="1:18" x14ac:dyDescent="0.2">
      <c r="A109" s="63" t="s">
        <v>344</v>
      </c>
      <c r="C109" s="35">
        <v>69661</v>
      </c>
      <c r="D109" s="59">
        <v>1.0376107147471325</v>
      </c>
      <c r="E109" s="35">
        <v>67576</v>
      </c>
      <c r="F109" s="59">
        <v>0.97006933578329335</v>
      </c>
      <c r="G109" s="35">
        <v>392</v>
      </c>
      <c r="H109" s="59">
        <v>5.6272519774335714E-3</v>
      </c>
      <c r="I109" s="35">
        <v>2612</v>
      </c>
      <c r="J109" s="59">
        <v>3.7495872870042059E-2</v>
      </c>
      <c r="K109" s="35">
        <v>528</v>
      </c>
      <c r="L109" s="59">
        <v>7.5795638879717492E-3</v>
      </c>
      <c r="M109" s="35">
        <v>52</v>
      </c>
      <c r="N109" s="59">
        <v>7.4647220108812681E-4</v>
      </c>
      <c r="O109" s="35">
        <v>1121</v>
      </c>
      <c r="P109" s="59">
        <v>1.6092218027303658E-2</v>
      </c>
      <c r="Q109" s="37">
        <v>2085</v>
      </c>
      <c r="R109" s="59">
        <v>2.9930664216706621E-2</v>
      </c>
    </row>
    <row r="110" spans="1:18" x14ac:dyDescent="0.2">
      <c r="A110" s="63" t="s">
        <v>345</v>
      </c>
      <c r="C110" s="35">
        <v>68965</v>
      </c>
      <c r="D110" s="59">
        <v>1.0495903719277895</v>
      </c>
      <c r="E110" s="35">
        <v>65135</v>
      </c>
      <c r="F110" s="59">
        <v>0.94446458348437612</v>
      </c>
      <c r="G110" s="35">
        <v>1529</v>
      </c>
      <c r="H110" s="59">
        <v>2.21706662799971E-2</v>
      </c>
      <c r="I110" s="35">
        <v>3736</v>
      </c>
      <c r="J110" s="59">
        <v>5.4172406293047197E-2</v>
      </c>
      <c r="K110" s="35">
        <v>599</v>
      </c>
      <c r="L110" s="59">
        <v>8.6855651417385629E-3</v>
      </c>
      <c r="M110" s="35">
        <v>54</v>
      </c>
      <c r="N110" s="59">
        <v>7.830058725440441E-4</v>
      </c>
      <c r="O110" s="35">
        <v>1332</v>
      </c>
      <c r="P110" s="59">
        <v>1.9314144856086422E-2</v>
      </c>
      <c r="Q110" s="37">
        <v>3830</v>
      </c>
      <c r="R110" s="59">
        <v>5.5535416515623867E-2</v>
      </c>
    </row>
    <row r="111" spans="1:18" x14ac:dyDescent="0.2">
      <c r="A111" s="63" t="s">
        <v>346</v>
      </c>
      <c r="C111" s="35">
        <v>68378</v>
      </c>
      <c r="D111" s="59">
        <v>1.0405539793500833</v>
      </c>
      <c r="E111" s="35">
        <v>64751</v>
      </c>
      <c r="F111" s="59">
        <v>0.94695662347538678</v>
      </c>
      <c r="G111" s="35">
        <v>1180</v>
      </c>
      <c r="H111" s="59">
        <v>1.7257012489397174E-2</v>
      </c>
      <c r="I111" s="35">
        <v>2749</v>
      </c>
      <c r="J111" s="59">
        <v>4.0202989265553248E-2</v>
      </c>
      <c r="K111" s="35">
        <v>1133</v>
      </c>
      <c r="L111" s="59">
        <v>1.6569656907192372E-2</v>
      </c>
      <c r="M111" s="35">
        <v>85</v>
      </c>
      <c r="N111" s="59">
        <v>1.2430898827108135E-3</v>
      </c>
      <c r="O111" s="35">
        <v>1253</v>
      </c>
      <c r="P111" s="59">
        <v>1.832460732984293E-2</v>
      </c>
      <c r="Q111" s="37">
        <v>3627</v>
      </c>
      <c r="R111" s="59">
        <v>5.3043376524613182E-2</v>
      </c>
    </row>
    <row r="112" spans="1:18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</row>
    <row r="113" spans="1:20" x14ac:dyDescent="0.2">
      <c r="A113" s="72" t="s">
        <v>309</v>
      </c>
      <c r="B113" s="5"/>
      <c r="C113" s="15">
        <f>SUM(C2:C111)</f>
        <v>7914602</v>
      </c>
      <c r="D113" s="12">
        <f>F113+H113+J113+L113+N113+P113</f>
        <v>1.0531184006473098</v>
      </c>
      <c r="E113" s="15">
        <f>SUM(E2:E111)</f>
        <v>6396046</v>
      </c>
      <c r="F113" s="12">
        <f>E113/C113</f>
        <v>0.80813236091972784</v>
      </c>
      <c r="G113" s="15">
        <f>SUM(G2:G111)</f>
        <v>1111506</v>
      </c>
      <c r="H113" s="12">
        <f>G113/C113</f>
        <v>0.14043738396447478</v>
      </c>
      <c r="I113" s="15">
        <f>SUM(I2:I111)</f>
        <v>178471</v>
      </c>
      <c r="J113" s="12">
        <f>I113/C113</f>
        <v>2.2549586195237614E-2</v>
      </c>
      <c r="K113" s="15">
        <f>SUM(K2:K111)</f>
        <v>300440</v>
      </c>
      <c r="L113" s="12">
        <f>K113/C113</f>
        <v>3.7960215813757914E-2</v>
      </c>
      <c r="M113" s="15">
        <f>SUM(M2:M111)</f>
        <v>7503</v>
      </c>
      <c r="N113" s="12">
        <f>M113/C113</f>
        <v>9.4799460541414467E-4</v>
      </c>
      <c r="O113" s="15">
        <f>SUM(O2:O111)</f>
        <v>341047</v>
      </c>
      <c r="P113" s="12">
        <f>O113/C113</f>
        <v>4.3090859148697556E-2</v>
      </c>
      <c r="Q113" s="15">
        <f>SUM(Q2:Q111)</f>
        <v>1518556</v>
      </c>
      <c r="R113" s="59">
        <f t="shared" ref="R113" si="0">Q113/$C113</f>
        <v>0.19186763908027213</v>
      </c>
      <c r="S113" s="15"/>
      <c r="T113" s="12"/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50</v>
      </c>
      <c r="G116" s="15"/>
      <c r="H116" s="15">
        <f>COUNTIF(H$2:H$111,("&gt;90%"))</f>
        <v>3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3</v>
      </c>
      <c r="S116" s="15"/>
      <c r="T116" s="15"/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21</v>
      </c>
      <c r="G117" s="15"/>
      <c r="H117" s="15">
        <f>COUNTIF(H$2:H$111,("&gt;80%"))-(H116)</f>
        <v>0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/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18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2</v>
      </c>
      <c r="S118" s="15"/>
      <c r="T118" s="15"/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6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3</v>
      </c>
      <c r="S119" s="15"/>
      <c r="T119" s="15"/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1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3</v>
      </c>
      <c r="S120" s="15"/>
      <c r="T120" s="15"/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1</v>
      </c>
      <c r="G121" s="15"/>
      <c r="H121" s="15">
        <f>COUNTIF(H$2:H$111,("&gt;55%"))-(SUM(H$116:H120))</f>
        <v>2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1</v>
      </c>
      <c r="S121" s="15"/>
      <c r="T121" s="15"/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1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/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0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1</v>
      </c>
      <c r="S123" s="15"/>
      <c r="T123" s="15"/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1</v>
      </c>
      <c r="S124" s="15"/>
      <c r="T124" s="15"/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3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1</v>
      </c>
      <c r="S125" s="15"/>
      <c r="T125" s="15"/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3</v>
      </c>
      <c r="G126" s="15"/>
      <c r="H126" s="15">
        <f>COUNTIF(H$2:H$111,("&gt;30%"))-(SUM(H$116:H125))</f>
        <v>0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6</v>
      </c>
      <c r="S126" s="15"/>
      <c r="T126" s="15"/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12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1</v>
      </c>
      <c r="Q127" s="15"/>
      <c r="R127" s="15">
        <f>COUNTIF(R$2:R$111,("&gt;20%"))-(SUM(R$116:R126))</f>
        <v>18</v>
      </c>
      <c r="S127" s="15"/>
      <c r="T127" s="15"/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0</v>
      </c>
      <c r="G128" s="15"/>
      <c r="H128" s="15">
        <f>COUNTIF(H$2:H$111,("&gt;10%"))-(SUM(H$116:H127))</f>
        <v>11</v>
      </c>
      <c r="I128" s="15"/>
      <c r="J128" s="15">
        <f>COUNTIF(J$2:J$111,("&gt;10%"))-(SUM(J$116:J127))</f>
        <v>1</v>
      </c>
      <c r="K128" s="15"/>
      <c r="L128" s="15">
        <f>COUNTIF(L$2:L$111,("&gt;10%"))-(SUM(L$116:L127))</f>
        <v>11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6</v>
      </c>
      <c r="Q128" s="15"/>
      <c r="R128" s="15">
        <f>COUNTIF(R$2:R$111,("&gt;10%"))-(SUM(R$116:R127))</f>
        <v>21</v>
      </c>
      <c r="S128" s="15"/>
      <c r="T128" s="15"/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73</v>
      </c>
      <c r="I129" s="15"/>
      <c r="J129" s="15">
        <f>COUNTIF(J$2:J$111,("&lt;10%"))</f>
        <v>109</v>
      </c>
      <c r="K129" s="15"/>
      <c r="L129" s="15">
        <f>COUNTIF(L$2:L$111,("&lt;10%"))</f>
        <v>98</v>
      </c>
      <c r="M129" s="15"/>
      <c r="N129" s="15">
        <f>COUNTIF(N$2:N$111,("&lt;10%"))</f>
        <v>110</v>
      </c>
      <c r="O129" s="15"/>
      <c r="P129" s="15">
        <f>COUNTIF(P$2:P$111,("&lt;10%"))</f>
        <v>103</v>
      </c>
      <c r="Q129" s="15"/>
      <c r="R129" s="15">
        <f>COUNTIF(R$2:R$111,("&lt;10%"))</f>
        <v>50</v>
      </c>
      <c r="S129" s="15"/>
      <c r="T129" s="15"/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</row>
    <row r="145" spans="3:16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</row>
    <row r="146" spans="3:16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</row>
    <row r="147" spans="3:16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</row>
    <row r="148" spans="3:16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</row>
    <row r="149" spans="3:16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</row>
    <row r="150" spans="3:16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</row>
    <row r="151" spans="3:16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</row>
    <row r="152" spans="3:16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</row>
    <row r="153" spans="3:16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</row>
    <row r="154" spans="3:16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</row>
    <row r="155" spans="3:16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</row>
    <row r="156" spans="3:16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</row>
    <row r="157" spans="3:16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</row>
    <row r="158" spans="3:16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</row>
    <row r="159" spans="3:16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</row>
    <row r="160" spans="3:16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</row>
    <row r="161" spans="3:16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</row>
    <row r="162" spans="3:16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</row>
    <row r="163" spans="3:16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</row>
    <row r="164" spans="3:16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</row>
    <row r="165" spans="3:16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</row>
    <row r="166" spans="3:16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</row>
    <row r="167" spans="3:16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</row>
    <row r="168" spans="3:16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</row>
    <row r="169" spans="3:16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</row>
    <row r="170" spans="3:16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</row>
    <row r="171" spans="3:16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</row>
  </sheetData>
  <phoneticPr fontId="5" type="noConversion"/>
  <printOptions headings="1" gridLines="1"/>
  <pageMargins left="0.25" right="0.25" top="0.75" bottom="0.75" header="0.3" footer="0.3"/>
  <pageSetup scale="72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3" manualBreakCount="3">
    <brk id="55" max="17" man="1"/>
    <brk id="104" max="17" man="1"/>
    <brk id="129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171"/>
  <sheetViews>
    <sheetView view="pageBreakPreview" zoomScaleNormal="100" zoomScaleSheetLayoutView="100" workbookViewId="0">
      <pane xSplit="2" ySplit="1" topLeftCell="C107" activePane="bottomRight" state="frozen"/>
      <selection activeCell="B2" sqref="B2"/>
      <selection pane="topRight" activeCell="B2" sqref="B2"/>
      <selection pane="bottomLeft" activeCell="B2" sqref="B2"/>
      <selection pane="bottomRight" activeCell="D114" sqref="D114"/>
    </sheetView>
  </sheetViews>
  <sheetFormatPr defaultColWidth="9.140625" defaultRowHeight="12.75" x14ac:dyDescent="0.2"/>
  <cols>
    <col min="1" max="1" width="12" style="4" bestFit="1" customWidth="1"/>
    <col min="3" max="3" width="9.140625" style="21" customWidth="1"/>
    <col min="4" max="4" width="10" style="5" customWidth="1"/>
    <col min="5" max="5" width="12.85546875" customWidth="1"/>
    <col min="6" max="6" width="14.140625" customWidth="1"/>
    <col min="7" max="7" width="12.140625" customWidth="1"/>
    <col min="8" max="8" width="13.42578125" customWidth="1"/>
    <col min="9" max="9" width="12.28515625" customWidth="1"/>
    <col min="10" max="10" width="13.5703125" customWidth="1"/>
    <col min="11" max="11" width="12.28515625" customWidth="1"/>
    <col min="12" max="12" width="13.5703125" customWidth="1"/>
    <col min="13" max="13" width="11.5703125" customWidth="1"/>
    <col min="14" max="14" width="12.85546875" customWidth="1"/>
    <col min="15" max="15" width="12.28515625" customWidth="1"/>
    <col min="16" max="16" width="13.5703125" customWidth="1"/>
    <col min="17" max="17" width="9.28515625" customWidth="1"/>
    <col min="18" max="18" width="10" customWidth="1"/>
    <col min="19" max="19" width="10.140625" style="37" customWidth="1"/>
    <col min="20" max="20" width="10.5703125" customWidth="1"/>
  </cols>
  <sheetData>
    <row r="1" spans="1:20" x14ac:dyDescent="0.2">
      <c r="A1" s="1" t="s">
        <v>0</v>
      </c>
      <c r="C1" s="20" t="s">
        <v>82</v>
      </c>
      <c r="D1" s="13" t="s">
        <v>6</v>
      </c>
      <c r="E1" s="10" t="s">
        <v>125</v>
      </c>
      <c r="F1" s="16" t="s">
        <v>126</v>
      </c>
      <c r="G1" s="9" t="s">
        <v>127</v>
      </c>
      <c r="H1" s="16" t="s">
        <v>128</v>
      </c>
      <c r="I1" s="10" t="s">
        <v>129</v>
      </c>
      <c r="J1" s="16" t="s">
        <v>130</v>
      </c>
      <c r="K1" s="9" t="s">
        <v>131</v>
      </c>
      <c r="L1" s="16" t="s">
        <v>132</v>
      </c>
      <c r="M1" s="10" t="s">
        <v>133</v>
      </c>
      <c r="N1" s="16" t="s">
        <v>134</v>
      </c>
      <c r="O1" s="9" t="s">
        <v>135</v>
      </c>
      <c r="P1" s="16" t="s">
        <v>136</v>
      </c>
      <c r="Q1" s="9" t="s">
        <v>109</v>
      </c>
      <c r="R1" s="16" t="s">
        <v>110</v>
      </c>
      <c r="S1" s="61" t="s">
        <v>232</v>
      </c>
      <c r="T1" s="60" t="s">
        <v>231</v>
      </c>
    </row>
    <row r="2" spans="1:20" x14ac:dyDescent="0.2">
      <c r="A2" s="63" t="s">
        <v>233</v>
      </c>
      <c r="C2" s="35">
        <v>59788</v>
      </c>
      <c r="D2" s="59">
        <v>1.0250551950224125</v>
      </c>
      <c r="E2" s="35">
        <v>19837</v>
      </c>
      <c r="F2" s="59">
        <v>0.33178898775674048</v>
      </c>
      <c r="G2" s="35">
        <v>38718</v>
      </c>
      <c r="H2" s="59">
        <v>0.64758814477821636</v>
      </c>
      <c r="I2" s="35">
        <v>600</v>
      </c>
      <c r="J2" s="59">
        <v>1.0035458620458956E-2</v>
      </c>
      <c r="K2" s="35">
        <v>777</v>
      </c>
      <c r="L2" s="59">
        <v>1.2995918913494347E-2</v>
      </c>
      <c r="M2" s="35">
        <v>34</v>
      </c>
      <c r="N2" s="59">
        <v>5.6867598849267415E-4</v>
      </c>
      <c r="O2" s="35">
        <v>411</v>
      </c>
      <c r="P2" s="59">
        <v>6.8742891550143846E-3</v>
      </c>
      <c r="Q2" s="35">
        <v>909</v>
      </c>
      <c r="R2" s="59">
        <v>1.5203719809995317E-2</v>
      </c>
      <c r="S2" s="37">
        <v>39951</v>
      </c>
      <c r="T2" s="59">
        <v>0.66821101224325952</v>
      </c>
    </row>
    <row r="3" spans="1:20" x14ac:dyDescent="0.2">
      <c r="A3" s="63" t="s">
        <v>234</v>
      </c>
      <c r="C3" s="35">
        <v>57031</v>
      </c>
      <c r="D3" s="59">
        <v>1.0287387561150954</v>
      </c>
      <c r="E3" s="35">
        <v>22744</v>
      </c>
      <c r="F3" s="59">
        <v>0.39880065227683192</v>
      </c>
      <c r="G3" s="35">
        <v>32908</v>
      </c>
      <c r="H3" s="59">
        <v>0.57701951570198662</v>
      </c>
      <c r="I3" s="35">
        <v>649</v>
      </c>
      <c r="J3" s="59">
        <v>1.137977591134646E-2</v>
      </c>
      <c r="K3" s="35">
        <v>831</v>
      </c>
      <c r="L3" s="59">
        <v>1.4571022777086147E-2</v>
      </c>
      <c r="M3" s="35">
        <v>44</v>
      </c>
      <c r="N3" s="59">
        <v>7.7151023127772613E-4</v>
      </c>
      <c r="O3" s="35">
        <v>451</v>
      </c>
      <c r="P3" s="59">
        <v>7.9079798705966927E-3</v>
      </c>
      <c r="Q3" s="35">
        <v>1043</v>
      </c>
      <c r="R3" s="59">
        <v>1.8288299345969736E-2</v>
      </c>
      <c r="S3" s="37">
        <v>34287</v>
      </c>
      <c r="T3" s="59">
        <v>0.60119934772316808</v>
      </c>
    </row>
    <row r="4" spans="1:20" x14ac:dyDescent="0.2">
      <c r="A4" s="63" t="s">
        <v>235</v>
      </c>
      <c r="C4" s="35">
        <v>54130</v>
      </c>
      <c r="D4" s="59">
        <v>1.0301496397561425</v>
      </c>
      <c r="E4" s="35">
        <v>4324</v>
      </c>
      <c r="F4" s="59">
        <v>7.9881766118603356E-2</v>
      </c>
      <c r="G4" s="35">
        <v>49220</v>
      </c>
      <c r="H4" s="59">
        <v>0.90929244411601695</v>
      </c>
      <c r="I4" s="35">
        <v>622</v>
      </c>
      <c r="J4" s="59">
        <v>1.149085534823573E-2</v>
      </c>
      <c r="K4" s="35">
        <v>381</v>
      </c>
      <c r="L4" s="59">
        <v>7.0386107518935898E-3</v>
      </c>
      <c r="M4" s="35">
        <v>40</v>
      </c>
      <c r="N4" s="59">
        <v>7.3896175872898578E-4</v>
      </c>
      <c r="O4" s="35">
        <v>419</v>
      </c>
      <c r="P4" s="59">
        <v>7.7406244226861263E-3</v>
      </c>
      <c r="Q4" s="35">
        <v>756</v>
      </c>
      <c r="R4" s="59">
        <v>1.3966377239977831E-2</v>
      </c>
      <c r="S4" s="37">
        <v>49806</v>
      </c>
      <c r="T4" s="59">
        <v>0.92011823388139669</v>
      </c>
    </row>
    <row r="5" spans="1:20" s="52" customFormat="1" x14ac:dyDescent="0.2">
      <c r="A5" s="63" t="s">
        <v>236</v>
      </c>
      <c r="B5"/>
      <c r="C5" s="35">
        <v>68749</v>
      </c>
      <c r="D5" s="59">
        <v>1.0413242374434537</v>
      </c>
      <c r="E5" s="35">
        <v>24242</v>
      </c>
      <c r="F5" s="59">
        <v>0.35261603805146258</v>
      </c>
      <c r="G5" s="35">
        <v>32501</v>
      </c>
      <c r="H5" s="59">
        <v>0.47274869452646584</v>
      </c>
      <c r="I5" s="35">
        <v>745</v>
      </c>
      <c r="J5" s="59">
        <v>1.0836521258491032E-2</v>
      </c>
      <c r="K5" s="35">
        <v>12134</v>
      </c>
      <c r="L5" s="59">
        <v>0.17649711268527543</v>
      </c>
      <c r="M5" s="35">
        <v>74</v>
      </c>
      <c r="N5" s="59">
        <v>1.0763792927897134E-3</v>
      </c>
      <c r="O5" s="35">
        <v>750</v>
      </c>
      <c r="P5" s="59">
        <v>1.0909249589084933E-2</v>
      </c>
      <c r="Q5" s="35">
        <v>1144</v>
      </c>
      <c r="R5" s="59">
        <v>1.6640242039884217E-2</v>
      </c>
      <c r="S5" s="37">
        <v>44507</v>
      </c>
      <c r="T5" s="59">
        <v>0.64738396194853742</v>
      </c>
    </row>
    <row r="6" spans="1:20" x14ac:dyDescent="0.2">
      <c r="A6" s="63" t="s">
        <v>237</v>
      </c>
      <c r="C6" s="35">
        <v>49290</v>
      </c>
      <c r="D6" s="59">
        <v>1.0298234936092512</v>
      </c>
      <c r="E6" s="35">
        <v>6955</v>
      </c>
      <c r="F6" s="59">
        <v>0.14110367214445121</v>
      </c>
      <c r="G6" s="35">
        <v>26674</v>
      </c>
      <c r="H6" s="59">
        <v>0.54116453641712314</v>
      </c>
      <c r="I6" s="35">
        <v>518</v>
      </c>
      <c r="J6" s="59">
        <v>1.0509231081355245E-2</v>
      </c>
      <c r="K6" s="35">
        <v>333</v>
      </c>
      <c r="L6" s="59">
        <v>6.755934266585514E-3</v>
      </c>
      <c r="M6" s="35">
        <v>63</v>
      </c>
      <c r="N6" s="59">
        <v>1.278149726110773E-3</v>
      </c>
      <c r="O6" s="35">
        <v>440</v>
      </c>
      <c r="P6" s="59">
        <v>8.9267599918847629E-3</v>
      </c>
      <c r="Q6" s="35">
        <v>15777</v>
      </c>
      <c r="R6" s="59">
        <v>0.32008520998174073</v>
      </c>
      <c r="S6" s="37">
        <v>42335</v>
      </c>
      <c r="T6" s="59">
        <v>0.85889632785554881</v>
      </c>
    </row>
    <row r="7" spans="1:20" x14ac:dyDescent="0.2">
      <c r="A7" s="63" t="s">
        <v>238</v>
      </c>
      <c r="C7" s="35">
        <v>67505</v>
      </c>
      <c r="D7" s="59">
        <v>1.0350640693281981</v>
      </c>
      <c r="E7" s="35">
        <v>18752</v>
      </c>
      <c r="F7" s="59">
        <v>0.27778683060514037</v>
      </c>
      <c r="G7" s="35">
        <v>35685</v>
      </c>
      <c r="H7" s="59">
        <v>0.52862750907340195</v>
      </c>
      <c r="I7" s="35">
        <v>925</v>
      </c>
      <c r="J7" s="59">
        <v>1.3702688689726687E-2</v>
      </c>
      <c r="K7" s="35">
        <v>1465</v>
      </c>
      <c r="L7" s="59">
        <v>2.170209614102659E-2</v>
      </c>
      <c r="M7" s="35">
        <v>76</v>
      </c>
      <c r="N7" s="59">
        <v>1.1258425301829494E-3</v>
      </c>
      <c r="O7" s="35">
        <v>680</v>
      </c>
      <c r="P7" s="59">
        <v>1.0073327901636916E-2</v>
      </c>
      <c r="Q7" s="35">
        <v>12289</v>
      </c>
      <c r="R7" s="59">
        <v>0.18204577438708244</v>
      </c>
      <c r="S7" s="37">
        <v>48753</v>
      </c>
      <c r="T7" s="59">
        <v>0.72221316939485969</v>
      </c>
    </row>
    <row r="8" spans="1:20" x14ac:dyDescent="0.2">
      <c r="A8" s="63" t="s">
        <v>239</v>
      </c>
      <c r="C8" s="35">
        <v>60347</v>
      </c>
      <c r="D8" s="59">
        <v>1.0284686894128954</v>
      </c>
      <c r="E8" s="35">
        <v>3003</v>
      </c>
      <c r="F8" s="59">
        <v>4.9762208560491822E-2</v>
      </c>
      <c r="G8" s="35">
        <v>56889</v>
      </c>
      <c r="H8" s="59">
        <v>0.94269806286973667</v>
      </c>
      <c r="I8" s="35">
        <v>673</v>
      </c>
      <c r="J8" s="59">
        <v>1.1152169950453213E-2</v>
      </c>
      <c r="K8" s="35">
        <v>277</v>
      </c>
      <c r="L8" s="59">
        <v>4.5901204699487965E-3</v>
      </c>
      <c r="M8" s="35">
        <v>43</v>
      </c>
      <c r="N8" s="59">
        <v>7.1254577692345935E-4</v>
      </c>
      <c r="O8" s="35">
        <v>452</v>
      </c>
      <c r="P8" s="59">
        <v>7.4900160737070608E-3</v>
      </c>
      <c r="Q8" s="35">
        <v>728</v>
      </c>
      <c r="R8" s="59">
        <v>1.2063565711634382E-2</v>
      </c>
      <c r="S8" s="37">
        <v>57344</v>
      </c>
      <c r="T8" s="59">
        <v>0.95023779143950815</v>
      </c>
    </row>
    <row r="9" spans="1:20" x14ac:dyDescent="0.2">
      <c r="A9" s="63" t="s">
        <v>240</v>
      </c>
      <c r="C9" s="35">
        <v>62448</v>
      </c>
      <c r="D9" s="59">
        <v>1.0294645144760439</v>
      </c>
      <c r="E9" s="35">
        <v>4206</v>
      </c>
      <c r="F9" s="59">
        <v>6.735203689469639E-2</v>
      </c>
      <c r="G9" s="35">
        <v>57713</v>
      </c>
      <c r="H9" s="59">
        <v>0.92417691519344092</v>
      </c>
      <c r="I9" s="35">
        <v>847</v>
      </c>
      <c r="J9" s="59">
        <v>1.3563284652831156E-2</v>
      </c>
      <c r="K9" s="35">
        <v>265</v>
      </c>
      <c r="L9" s="59">
        <v>4.2435306174737385E-3</v>
      </c>
      <c r="M9" s="35">
        <v>30</v>
      </c>
      <c r="N9" s="59">
        <v>4.8039969254419675E-4</v>
      </c>
      <c r="O9" s="35">
        <v>496</v>
      </c>
      <c r="P9" s="59">
        <v>7.9426082500640531E-3</v>
      </c>
      <c r="Q9" s="35">
        <v>731</v>
      </c>
      <c r="R9" s="59">
        <v>1.1705739174993594E-2</v>
      </c>
      <c r="S9" s="37">
        <v>58242</v>
      </c>
      <c r="T9" s="59">
        <v>0.93264796310530362</v>
      </c>
    </row>
    <row r="10" spans="1:20" x14ac:dyDescent="0.2">
      <c r="A10" s="63" t="s">
        <v>241</v>
      </c>
      <c r="C10" s="35">
        <v>62529</v>
      </c>
      <c r="D10" s="59">
        <v>1.0341921348494298</v>
      </c>
      <c r="E10" s="35">
        <v>13524</v>
      </c>
      <c r="F10" s="59">
        <v>0.21628364438900349</v>
      </c>
      <c r="G10" s="35">
        <v>46406</v>
      </c>
      <c r="H10" s="59">
        <v>0.74215164163827985</v>
      </c>
      <c r="I10" s="35">
        <v>638</v>
      </c>
      <c r="J10" s="59">
        <v>1.0203265684722289E-2</v>
      </c>
      <c r="K10" s="35">
        <v>625</v>
      </c>
      <c r="L10" s="59">
        <v>9.9953621519614892E-3</v>
      </c>
      <c r="M10" s="35">
        <v>56</v>
      </c>
      <c r="N10" s="59">
        <v>8.9558444881574948E-4</v>
      </c>
      <c r="O10" s="35">
        <v>613</v>
      </c>
      <c r="P10" s="59">
        <v>9.80345119864383E-3</v>
      </c>
      <c r="Q10" s="35">
        <v>2805</v>
      </c>
      <c r="R10" s="59">
        <v>4.485918533800317E-2</v>
      </c>
      <c r="S10" s="37">
        <v>49005</v>
      </c>
      <c r="T10" s="59">
        <v>0.78371635561099651</v>
      </c>
    </row>
    <row r="11" spans="1:20" x14ac:dyDescent="0.2">
      <c r="A11" s="63" t="s">
        <v>242</v>
      </c>
      <c r="C11" s="35">
        <v>69209</v>
      </c>
      <c r="D11" s="59">
        <v>1.036122469621003</v>
      </c>
      <c r="E11" s="35">
        <v>20965</v>
      </c>
      <c r="F11" s="59">
        <v>0.30292303024173156</v>
      </c>
      <c r="G11" s="35">
        <v>46651</v>
      </c>
      <c r="H11" s="59">
        <v>0.67405973211576531</v>
      </c>
      <c r="I11" s="35">
        <v>1111</v>
      </c>
      <c r="J11" s="59">
        <v>1.6052825499573754E-2</v>
      </c>
      <c r="K11" s="35">
        <v>640</v>
      </c>
      <c r="L11" s="59">
        <v>9.2473522229767798E-3</v>
      </c>
      <c r="M11" s="35">
        <v>46</v>
      </c>
      <c r="N11" s="59">
        <v>6.646534410264561E-4</v>
      </c>
      <c r="O11" s="35">
        <v>749</v>
      </c>
      <c r="P11" s="59">
        <v>1.0822291898452513E-2</v>
      </c>
      <c r="Q11" s="35">
        <v>1547</v>
      </c>
      <c r="R11" s="59">
        <v>2.2352584201476688E-2</v>
      </c>
      <c r="S11" s="37">
        <v>48244</v>
      </c>
      <c r="T11" s="59">
        <v>0.69707696975826838</v>
      </c>
    </row>
    <row r="12" spans="1:20" x14ac:dyDescent="0.2">
      <c r="A12" s="63" t="s">
        <v>244</v>
      </c>
      <c r="C12" s="35">
        <v>73586</v>
      </c>
      <c r="D12" s="59">
        <v>1.0411491316282988</v>
      </c>
      <c r="E12" s="35">
        <v>50764</v>
      </c>
      <c r="F12" s="59">
        <v>0.68985948414100506</v>
      </c>
      <c r="G12" s="35">
        <v>19525</v>
      </c>
      <c r="H12" s="59">
        <v>0.26533579757018999</v>
      </c>
      <c r="I12" s="35">
        <v>1331</v>
      </c>
      <c r="J12" s="59">
        <v>1.8087679721686189E-2</v>
      </c>
      <c r="K12" s="35">
        <v>1612</v>
      </c>
      <c r="L12" s="59">
        <v>2.1906340880058706E-2</v>
      </c>
      <c r="M12" s="35">
        <v>67</v>
      </c>
      <c r="N12" s="59">
        <v>9.1049927975430105E-4</v>
      </c>
      <c r="O12" s="35">
        <v>905</v>
      </c>
      <c r="P12" s="59">
        <v>1.22985350474275E-2</v>
      </c>
      <c r="Q12" s="35">
        <v>2410</v>
      </c>
      <c r="R12" s="59">
        <v>3.2750794988177095E-2</v>
      </c>
      <c r="S12" s="37">
        <v>22822</v>
      </c>
      <c r="T12" s="59">
        <v>0.31014051585899494</v>
      </c>
    </row>
    <row r="13" spans="1:20" x14ac:dyDescent="0.2">
      <c r="A13" s="63" t="s">
        <v>245</v>
      </c>
      <c r="C13" s="35">
        <v>73883</v>
      </c>
      <c r="D13" s="59">
        <v>1.0499302951964593</v>
      </c>
      <c r="E13" s="35">
        <v>48461</v>
      </c>
      <c r="F13" s="59">
        <v>0.65591543386164608</v>
      </c>
      <c r="G13" s="35">
        <v>19926</v>
      </c>
      <c r="H13" s="59">
        <v>0.26969668259274798</v>
      </c>
      <c r="I13" s="35">
        <v>1864</v>
      </c>
      <c r="J13" s="59">
        <v>2.5229078407752799E-2</v>
      </c>
      <c r="K13" s="35">
        <v>1831</v>
      </c>
      <c r="L13" s="59">
        <v>2.4782426268559751E-2</v>
      </c>
      <c r="M13" s="35">
        <v>90</v>
      </c>
      <c r="N13" s="59">
        <v>1.2181421977992231E-3</v>
      </c>
      <c r="O13" s="35">
        <v>1158</v>
      </c>
      <c r="P13" s="59">
        <v>1.5673429611683339E-2</v>
      </c>
      <c r="Q13" s="35">
        <v>4242</v>
      </c>
      <c r="R13" s="59">
        <v>5.7415102256270049E-2</v>
      </c>
      <c r="S13" s="37">
        <v>25422</v>
      </c>
      <c r="T13" s="59">
        <v>0.34408456613835386</v>
      </c>
    </row>
    <row r="14" spans="1:20" x14ac:dyDescent="0.2">
      <c r="A14" s="63" t="s">
        <v>246</v>
      </c>
      <c r="C14" s="35">
        <v>74623</v>
      </c>
      <c r="D14" s="59">
        <v>1.0398134623373489</v>
      </c>
      <c r="E14" s="35">
        <v>62086</v>
      </c>
      <c r="F14" s="59">
        <v>0.83199549736676359</v>
      </c>
      <c r="G14" s="35">
        <v>5292</v>
      </c>
      <c r="H14" s="59">
        <v>7.0916473473325914E-2</v>
      </c>
      <c r="I14" s="35">
        <v>1605</v>
      </c>
      <c r="J14" s="59">
        <v>2.1508114120311433E-2</v>
      </c>
      <c r="K14" s="35">
        <v>1774</v>
      </c>
      <c r="L14" s="59">
        <v>2.3772831432668211E-2</v>
      </c>
      <c r="M14" s="35">
        <v>63</v>
      </c>
      <c r="N14" s="59">
        <v>8.4424373182530852E-4</v>
      </c>
      <c r="O14" s="35">
        <v>950</v>
      </c>
      <c r="P14" s="59">
        <v>1.2730659448159414E-2</v>
      </c>
      <c r="Q14" s="35">
        <v>5824</v>
      </c>
      <c r="R14" s="59">
        <v>7.8045642764295195E-2</v>
      </c>
      <c r="S14" s="37">
        <v>12537</v>
      </c>
      <c r="T14" s="59">
        <v>0.16800450263323641</v>
      </c>
    </row>
    <row r="15" spans="1:20" x14ac:dyDescent="0.2">
      <c r="A15" s="63" t="s">
        <v>247</v>
      </c>
      <c r="C15" s="35">
        <v>70212</v>
      </c>
      <c r="D15" s="59">
        <v>1.04265652594998</v>
      </c>
      <c r="E15" s="35">
        <v>54415</v>
      </c>
      <c r="F15" s="59">
        <v>0.77500996980573122</v>
      </c>
      <c r="G15" s="35">
        <v>5214</v>
      </c>
      <c r="H15" s="59">
        <v>7.4260810117928552E-2</v>
      </c>
      <c r="I15" s="35">
        <v>1667</v>
      </c>
      <c r="J15" s="59">
        <v>2.3742380219905428E-2</v>
      </c>
      <c r="K15" s="35">
        <v>891</v>
      </c>
      <c r="L15" s="59">
        <v>1.2690138437873867E-2</v>
      </c>
      <c r="M15" s="35">
        <v>81</v>
      </c>
      <c r="N15" s="59">
        <v>1.1536489488976243E-3</v>
      </c>
      <c r="O15" s="35">
        <v>943</v>
      </c>
      <c r="P15" s="59">
        <v>1.343075257790691E-2</v>
      </c>
      <c r="Q15" s="35">
        <v>9996</v>
      </c>
      <c r="R15" s="59">
        <v>0.14236882584173646</v>
      </c>
      <c r="S15" s="37">
        <v>15797</v>
      </c>
      <c r="T15" s="59">
        <v>0.22499003019426878</v>
      </c>
    </row>
    <row r="16" spans="1:20" x14ac:dyDescent="0.2">
      <c r="A16" s="63" t="s">
        <v>248</v>
      </c>
      <c r="C16" s="35">
        <v>73342</v>
      </c>
      <c r="D16" s="59">
        <v>1.0355594338850864</v>
      </c>
      <c r="E16" s="35">
        <v>64560</v>
      </c>
      <c r="F16" s="59">
        <v>0.88025960568296469</v>
      </c>
      <c r="G16" s="35">
        <v>3684</v>
      </c>
      <c r="H16" s="59">
        <v>5.023042731313572E-2</v>
      </c>
      <c r="I16" s="35">
        <v>593</v>
      </c>
      <c r="J16" s="59">
        <v>8.085408088135038E-3</v>
      </c>
      <c r="K16" s="35">
        <v>3263</v>
      </c>
      <c r="L16" s="59">
        <v>4.4490196613127538E-2</v>
      </c>
      <c r="M16" s="35">
        <v>44</v>
      </c>
      <c r="N16" s="59">
        <v>5.9992909928826589E-4</v>
      </c>
      <c r="O16" s="35">
        <v>1126</v>
      </c>
      <c r="P16" s="59">
        <v>1.5352731040876987E-2</v>
      </c>
      <c r="Q16" s="35">
        <v>2680</v>
      </c>
      <c r="R16" s="59">
        <v>3.6541136047558015E-2</v>
      </c>
      <c r="S16" s="37">
        <v>8782</v>
      </c>
      <c r="T16" s="59">
        <v>0.11974039431703526</v>
      </c>
    </row>
    <row r="17" spans="1:20" x14ac:dyDescent="0.2">
      <c r="A17" s="63" t="s">
        <v>249</v>
      </c>
      <c r="C17" s="35">
        <v>74617</v>
      </c>
      <c r="D17" s="59">
        <v>1.0462763177292038</v>
      </c>
      <c r="E17" s="35">
        <v>51349</v>
      </c>
      <c r="F17" s="59">
        <v>0.68816757575351462</v>
      </c>
      <c r="G17" s="35">
        <v>17349</v>
      </c>
      <c r="H17" s="59">
        <v>0.23250733747001354</v>
      </c>
      <c r="I17" s="35">
        <v>1796</v>
      </c>
      <c r="J17" s="59">
        <v>2.4069581998740232E-2</v>
      </c>
      <c r="K17" s="35">
        <v>3553</v>
      </c>
      <c r="L17" s="59">
        <v>4.7616494900625861E-2</v>
      </c>
      <c r="M17" s="35">
        <v>66</v>
      </c>
      <c r="N17" s="59">
        <v>8.845169331385609E-4</v>
      </c>
      <c r="O17" s="35">
        <v>1036</v>
      </c>
      <c r="P17" s="59">
        <v>1.3884235495932562E-2</v>
      </c>
      <c r="Q17" s="35">
        <v>2921</v>
      </c>
      <c r="R17" s="59">
        <v>3.9146575177238428E-2</v>
      </c>
      <c r="S17" s="37">
        <v>23268</v>
      </c>
      <c r="T17" s="59">
        <v>0.31183242424648538</v>
      </c>
    </row>
    <row r="18" spans="1:20" x14ac:dyDescent="0.2">
      <c r="A18" s="63" t="s">
        <v>250</v>
      </c>
      <c r="C18" s="35">
        <v>70544</v>
      </c>
      <c r="D18" s="59">
        <v>1.0463398729870719</v>
      </c>
      <c r="E18" s="35">
        <v>63421</v>
      </c>
      <c r="F18" s="59">
        <v>0.89902755726922201</v>
      </c>
      <c r="G18" s="35">
        <v>3906</v>
      </c>
      <c r="H18" s="59">
        <v>5.536969834429576E-2</v>
      </c>
      <c r="I18" s="35">
        <v>2009</v>
      </c>
      <c r="J18" s="59">
        <v>2.8478679972782944E-2</v>
      </c>
      <c r="K18" s="35">
        <v>629</v>
      </c>
      <c r="L18" s="59">
        <v>8.9164209571331362E-3</v>
      </c>
      <c r="M18" s="35">
        <v>43</v>
      </c>
      <c r="N18" s="59">
        <v>6.0954865048763892E-4</v>
      </c>
      <c r="O18" s="35">
        <v>1026</v>
      </c>
      <c r="P18" s="59">
        <v>1.4544114311635291E-2</v>
      </c>
      <c r="Q18" s="35">
        <v>2779</v>
      </c>
      <c r="R18" s="59">
        <v>3.9393853481515084E-2</v>
      </c>
      <c r="S18" s="37">
        <v>7123</v>
      </c>
      <c r="T18" s="59">
        <v>0.10097244273077795</v>
      </c>
    </row>
    <row r="19" spans="1:20" x14ac:dyDescent="0.2">
      <c r="A19" s="63" t="s">
        <v>251</v>
      </c>
      <c r="C19" s="35">
        <v>75251</v>
      </c>
      <c r="D19" s="59">
        <v>1.0353350786036066</v>
      </c>
      <c r="E19" s="35">
        <v>56535</v>
      </c>
      <c r="F19" s="59">
        <v>0.75128569720003724</v>
      </c>
      <c r="G19" s="35">
        <v>16376</v>
      </c>
      <c r="H19" s="59">
        <v>0.21761837051999308</v>
      </c>
      <c r="I19" s="35">
        <v>1327</v>
      </c>
      <c r="J19" s="59">
        <v>1.7634317151931537E-2</v>
      </c>
      <c r="K19" s="35">
        <v>1120</v>
      </c>
      <c r="L19" s="59">
        <v>1.4883523142549602E-2</v>
      </c>
      <c r="M19" s="35">
        <v>45</v>
      </c>
      <c r="N19" s="59">
        <v>5.9799869769172501E-4</v>
      </c>
      <c r="O19" s="35">
        <v>886</v>
      </c>
      <c r="P19" s="59">
        <v>1.177392991455263E-2</v>
      </c>
      <c r="Q19" s="35">
        <v>1621</v>
      </c>
      <c r="R19" s="59">
        <v>2.1541241976850804E-2</v>
      </c>
      <c r="S19" s="37">
        <v>18716</v>
      </c>
      <c r="T19" s="59">
        <v>0.24871430279996279</v>
      </c>
    </row>
    <row r="20" spans="1:20" x14ac:dyDescent="0.2">
      <c r="A20" s="63" t="s">
        <v>252</v>
      </c>
      <c r="C20" s="35">
        <v>74796</v>
      </c>
      <c r="D20" s="59">
        <v>1.0320605379966843</v>
      </c>
      <c r="E20" s="35">
        <v>66197</v>
      </c>
      <c r="F20" s="59">
        <v>0.88503395903524251</v>
      </c>
      <c r="G20" s="35">
        <v>3903</v>
      </c>
      <c r="H20" s="59">
        <v>5.2181934862826893E-2</v>
      </c>
      <c r="I20" s="35">
        <v>1108</v>
      </c>
      <c r="J20" s="59">
        <v>1.4813626397133536E-2</v>
      </c>
      <c r="K20" s="35">
        <v>2881</v>
      </c>
      <c r="L20" s="59">
        <v>3.8518102572330071E-2</v>
      </c>
      <c r="M20" s="35">
        <v>39</v>
      </c>
      <c r="N20" s="59">
        <v>5.2141825766083749E-4</v>
      </c>
      <c r="O20" s="35">
        <v>831</v>
      </c>
      <c r="P20" s="59">
        <v>1.1110219797850152E-2</v>
      </c>
      <c r="Q20" s="35">
        <v>2235</v>
      </c>
      <c r="R20" s="59">
        <v>2.98812770736403E-2</v>
      </c>
      <c r="S20" s="37">
        <v>8599</v>
      </c>
      <c r="T20" s="59">
        <v>0.11496604096475747</v>
      </c>
    </row>
    <row r="21" spans="1:20" x14ac:dyDescent="0.2">
      <c r="A21" s="63" t="s">
        <v>253</v>
      </c>
      <c r="C21" s="35">
        <v>77918</v>
      </c>
      <c r="D21" s="59">
        <v>1.0295310454580455</v>
      </c>
      <c r="E21" s="35">
        <v>61276</v>
      </c>
      <c r="F21" s="59">
        <v>0.78641648912959783</v>
      </c>
      <c r="G21" s="35">
        <v>5070</v>
      </c>
      <c r="H21" s="59">
        <v>6.5068405246541242E-2</v>
      </c>
      <c r="I21" s="35">
        <v>879</v>
      </c>
      <c r="J21" s="59">
        <v>1.1281090377063067E-2</v>
      </c>
      <c r="K21" s="35">
        <v>9687</v>
      </c>
      <c r="L21" s="59">
        <v>0.12432300623732642</v>
      </c>
      <c r="M21" s="35">
        <v>36</v>
      </c>
      <c r="N21" s="59">
        <v>4.6202417926538157E-4</v>
      </c>
      <c r="O21" s="35">
        <v>906</v>
      </c>
      <c r="P21" s="59">
        <v>1.1627608511512103E-2</v>
      </c>
      <c r="Q21" s="35">
        <v>2365</v>
      </c>
      <c r="R21" s="59">
        <v>3.0352421776739649E-2</v>
      </c>
      <c r="S21" s="37">
        <v>16642</v>
      </c>
      <c r="T21" s="59">
        <v>0.21358351087040223</v>
      </c>
    </row>
    <row r="22" spans="1:20" x14ac:dyDescent="0.2">
      <c r="A22" s="63" t="s">
        <v>254</v>
      </c>
      <c r="C22" s="35">
        <v>77493</v>
      </c>
      <c r="D22" s="59">
        <v>1.0364161924302839</v>
      </c>
      <c r="E22" s="35">
        <v>52417</v>
      </c>
      <c r="F22" s="59">
        <v>0.67640948214677454</v>
      </c>
      <c r="G22" s="35">
        <v>11485</v>
      </c>
      <c r="H22" s="59">
        <v>0.14820693481991923</v>
      </c>
      <c r="I22" s="35">
        <v>1152</v>
      </c>
      <c r="J22" s="59">
        <v>1.4865858851767257E-2</v>
      </c>
      <c r="K22" s="35">
        <v>11555</v>
      </c>
      <c r="L22" s="59">
        <v>0.1491102422154259</v>
      </c>
      <c r="M22" s="35">
        <v>56</v>
      </c>
      <c r="N22" s="59">
        <v>7.226459164053527E-4</v>
      </c>
      <c r="O22" s="35">
        <v>976</v>
      </c>
      <c r="P22" s="59">
        <v>1.2594685971636148E-2</v>
      </c>
      <c r="Q22" s="35">
        <v>2674</v>
      </c>
      <c r="R22" s="59">
        <v>3.4506342508355596E-2</v>
      </c>
      <c r="S22" s="37">
        <v>25076</v>
      </c>
      <c r="T22" s="59">
        <v>0.32359051785322546</v>
      </c>
    </row>
    <row r="23" spans="1:20" x14ac:dyDescent="0.2">
      <c r="A23" s="63" t="s">
        <v>255</v>
      </c>
      <c r="C23" s="35">
        <v>68758</v>
      </c>
      <c r="D23" s="59">
        <v>1.043253148724512</v>
      </c>
      <c r="E23" s="35">
        <v>50909</v>
      </c>
      <c r="F23" s="59">
        <v>0.74040838884202564</v>
      </c>
      <c r="G23" s="35">
        <v>14442</v>
      </c>
      <c r="H23" s="59">
        <v>0.21004101340934872</v>
      </c>
      <c r="I23" s="35">
        <v>1547</v>
      </c>
      <c r="J23" s="59">
        <v>2.2499200093080079E-2</v>
      </c>
      <c r="K23" s="35">
        <v>2343</v>
      </c>
      <c r="L23" s="59">
        <v>3.4076034788679134E-2</v>
      </c>
      <c r="M23" s="35">
        <v>51</v>
      </c>
      <c r="N23" s="59">
        <v>7.4173187120044211E-4</v>
      </c>
      <c r="O23" s="35">
        <v>882</v>
      </c>
      <c r="P23" s="59">
        <v>1.2827598243113528E-2</v>
      </c>
      <c r="Q23" s="35">
        <v>1558</v>
      </c>
      <c r="R23" s="59">
        <v>2.2659181477064486E-2</v>
      </c>
      <c r="S23" s="37">
        <v>17849</v>
      </c>
      <c r="T23" s="59">
        <v>0.25959161115797436</v>
      </c>
    </row>
    <row r="24" spans="1:20" x14ac:dyDescent="0.2">
      <c r="A24" s="63" t="s">
        <v>256</v>
      </c>
      <c r="C24" s="35">
        <v>76999</v>
      </c>
      <c r="D24" s="59">
        <v>1.038299198690892</v>
      </c>
      <c r="E24" s="35">
        <v>65885</v>
      </c>
      <c r="F24" s="59">
        <v>0.85566046312289767</v>
      </c>
      <c r="G24" s="35">
        <v>5000</v>
      </c>
      <c r="H24" s="59">
        <v>6.4935908258548808E-2</v>
      </c>
      <c r="I24" s="35">
        <v>1682</v>
      </c>
      <c r="J24" s="59">
        <v>2.184443953817582E-2</v>
      </c>
      <c r="K24" s="35">
        <v>2517</v>
      </c>
      <c r="L24" s="59">
        <v>3.2688736217353472E-2</v>
      </c>
      <c r="M24" s="35">
        <v>41</v>
      </c>
      <c r="N24" s="59">
        <v>5.3247444772010026E-4</v>
      </c>
      <c r="O24" s="35">
        <v>1043</v>
      </c>
      <c r="P24" s="59">
        <v>1.3545630462733282E-2</v>
      </c>
      <c r="Q24" s="35">
        <v>3780</v>
      </c>
      <c r="R24" s="59">
        <v>4.9091546643462901E-2</v>
      </c>
      <c r="S24" s="37">
        <v>11114</v>
      </c>
      <c r="T24" s="59">
        <v>0.1443395368771023</v>
      </c>
    </row>
    <row r="25" spans="1:20" x14ac:dyDescent="0.2">
      <c r="A25" s="63" t="s">
        <v>257</v>
      </c>
      <c r="C25" s="35">
        <v>73550</v>
      </c>
      <c r="D25" s="59">
        <v>1.0319374575118967</v>
      </c>
      <c r="E25" s="35">
        <v>62065</v>
      </c>
      <c r="F25" s="59">
        <v>0.8438477226376615</v>
      </c>
      <c r="G25" s="35">
        <v>7949</v>
      </c>
      <c r="H25" s="59">
        <v>0.10807613868116928</v>
      </c>
      <c r="I25" s="35">
        <v>1022</v>
      </c>
      <c r="J25" s="59">
        <v>1.3895309313392249E-2</v>
      </c>
      <c r="K25" s="35">
        <v>2081</v>
      </c>
      <c r="L25" s="59">
        <v>2.8293677770224339E-2</v>
      </c>
      <c r="M25" s="35">
        <v>44</v>
      </c>
      <c r="N25" s="59">
        <v>5.9823249490142765E-4</v>
      </c>
      <c r="O25" s="35">
        <v>803</v>
      </c>
      <c r="P25" s="59">
        <v>1.0917743031951054E-2</v>
      </c>
      <c r="Q25" s="35">
        <v>1935</v>
      </c>
      <c r="R25" s="59">
        <v>2.6308633582596871E-2</v>
      </c>
      <c r="S25" s="37">
        <v>11485</v>
      </c>
      <c r="T25" s="59">
        <v>0.15615227736233855</v>
      </c>
    </row>
    <row r="26" spans="1:20" x14ac:dyDescent="0.2">
      <c r="A26" s="63" t="s">
        <v>258</v>
      </c>
      <c r="C26" s="35">
        <v>72482</v>
      </c>
      <c r="D26" s="59">
        <v>1.031345713418504</v>
      </c>
      <c r="E26" s="35">
        <v>60267</v>
      </c>
      <c r="F26" s="59">
        <v>0.83147540078916149</v>
      </c>
      <c r="G26" s="35">
        <v>6355</v>
      </c>
      <c r="H26" s="59">
        <v>8.7676940481774782E-2</v>
      </c>
      <c r="I26" s="35">
        <v>856</v>
      </c>
      <c r="J26" s="59">
        <v>1.1809828647112386E-2</v>
      </c>
      <c r="K26" s="35">
        <v>4864</v>
      </c>
      <c r="L26" s="59">
        <v>6.7106316050881604E-2</v>
      </c>
      <c r="M26" s="35">
        <v>62</v>
      </c>
      <c r="N26" s="59">
        <v>8.5538478518804668E-4</v>
      </c>
      <c r="O26" s="35">
        <v>791</v>
      </c>
      <c r="P26" s="59">
        <v>1.0913054275544273E-2</v>
      </c>
      <c r="Q26" s="35">
        <v>1559</v>
      </c>
      <c r="R26" s="59">
        <v>2.1508788388841366E-2</v>
      </c>
      <c r="S26" s="37">
        <v>12215</v>
      </c>
      <c r="T26" s="59">
        <v>0.16852459921083857</v>
      </c>
    </row>
    <row r="27" spans="1:20" x14ac:dyDescent="0.2">
      <c r="A27" s="63" t="s">
        <v>259</v>
      </c>
      <c r="C27" s="35">
        <v>73257</v>
      </c>
      <c r="D27" s="59">
        <v>1.0355733923038071</v>
      </c>
      <c r="E27" s="35">
        <v>63466</v>
      </c>
      <c r="F27" s="59">
        <v>0.86634724326685508</v>
      </c>
      <c r="G27" s="35">
        <v>4113</v>
      </c>
      <c r="H27" s="59">
        <v>5.6144805274581266E-2</v>
      </c>
      <c r="I27" s="35">
        <v>1021</v>
      </c>
      <c r="J27" s="59">
        <v>1.3937234666994281E-2</v>
      </c>
      <c r="K27" s="35">
        <v>4008</v>
      </c>
      <c r="L27" s="59">
        <v>5.4711495147221428E-2</v>
      </c>
      <c r="M27" s="35">
        <v>46</v>
      </c>
      <c r="N27" s="59">
        <v>6.2792634151002632E-4</v>
      </c>
      <c r="O27" s="35">
        <v>869</v>
      </c>
      <c r="P27" s="59">
        <v>1.1862347625482888E-2</v>
      </c>
      <c r="Q27" s="35">
        <v>2340</v>
      </c>
      <c r="R27" s="59">
        <v>3.1942339981162207E-2</v>
      </c>
      <c r="S27" s="37">
        <v>9791</v>
      </c>
      <c r="T27" s="59">
        <v>0.13365275673314495</v>
      </c>
    </row>
    <row r="28" spans="1:20" x14ac:dyDescent="0.2">
      <c r="A28" s="63" t="s">
        <v>260</v>
      </c>
      <c r="C28" s="35">
        <v>73337</v>
      </c>
      <c r="D28" s="59">
        <v>1.0409479526023699</v>
      </c>
      <c r="E28" s="35">
        <v>52422</v>
      </c>
      <c r="F28" s="59">
        <v>0.71480971405975158</v>
      </c>
      <c r="G28" s="35">
        <v>17860</v>
      </c>
      <c r="H28" s="59">
        <v>0.24353327788156046</v>
      </c>
      <c r="I28" s="35">
        <v>1168</v>
      </c>
      <c r="J28" s="59">
        <v>1.5926476403452555E-2</v>
      </c>
      <c r="K28" s="35">
        <v>1840</v>
      </c>
      <c r="L28" s="59">
        <v>2.508965460817868E-2</v>
      </c>
      <c r="M28" s="35">
        <v>47</v>
      </c>
      <c r="N28" s="59">
        <v>6.4087704705673805E-4</v>
      </c>
      <c r="O28" s="35">
        <v>931</v>
      </c>
      <c r="P28" s="59">
        <v>1.2694819804464323E-2</v>
      </c>
      <c r="Q28" s="35">
        <v>2072</v>
      </c>
      <c r="R28" s="59">
        <v>2.8253132797905558E-2</v>
      </c>
      <c r="S28" s="37">
        <v>20915</v>
      </c>
      <c r="T28" s="59">
        <v>0.28519028594024842</v>
      </c>
    </row>
    <row r="29" spans="1:20" x14ac:dyDescent="0.2">
      <c r="A29" s="63" t="s">
        <v>261</v>
      </c>
      <c r="C29" s="35">
        <v>70132</v>
      </c>
      <c r="D29" s="59">
        <v>1.0402954428791422</v>
      </c>
      <c r="E29" s="35">
        <v>46735</v>
      </c>
      <c r="F29" s="59">
        <v>0.66638624308446925</v>
      </c>
      <c r="G29" s="35">
        <v>13895</v>
      </c>
      <c r="H29" s="59">
        <v>0.19812639023555581</v>
      </c>
      <c r="I29" s="35">
        <v>1232</v>
      </c>
      <c r="J29" s="59">
        <v>1.7566873894940969E-2</v>
      </c>
      <c r="K29" s="35">
        <v>8557</v>
      </c>
      <c r="L29" s="59">
        <v>0.12201277590828723</v>
      </c>
      <c r="M29" s="35">
        <v>64</v>
      </c>
      <c r="N29" s="59">
        <v>9.1256487765927104E-4</v>
      </c>
      <c r="O29" s="35">
        <v>852</v>
      </c>
      <c r="P29" s="59">
        <v>1.2148519933839046E-2</v>
      </c>
      <c r="Q29" s="35">
        <v>1623</v>
      </c>
      <c r="R29" s="59">
        <v>2.3142074944390578E-2</v>
      </c>
      <c r="S29" s="37">
        <v>23397</v>
      </c>
      <c r="T29" s="59">
        <v>0.33361375691553069</v>
      </c>
    </row>
    <row r="30" spans="1:20" x14ac:dyDescent="0.2">
      <c r="A30" s="63" t="s">
        <v>262</v>
      </c>
      <c r="C30" s="35">
        <v>72319</v>
      </c>
      <c r="D30" s="59">
        <v>1.0381918997773751</v>
      </c>
      <c r="E30" s="35">
        <v>32346</v>
      </c>
      <c r="F30" s="59">
        <v>0.44726835271505416</v>
      </c>
      <c r="G30" s="35">
        <v>26066</v>
      </c>
      <c r="H30" s="59">
        <v>0.36043086878966801</v>
      </c>
      <c r="I30" s="35">
        <v>1121</v>
      </c>
      <c r="J30" s="59">
        <v>1.5500767433178003E-2</v>
      </c>
      <c r="K30" s="35">
        <v>4542</v>
      </c>
      <c r="L30" s="59">
        <v>6.280507197278723E-2</v>
      </c>
      <c r="M30" s="35">
        <v>76</v>
      </c>
      <c r="N30" s="59">
        <v>1.0508994869951188E-3</v>
      </c>
      <c r="O30" s="35">
        <v>829</v>
      </c>
      <c r="P30" s="59">
        <v>1.1463100983144126E-2</v>
      </c>
      <c r="Q30" s="35">
        <v>10101</v>
      </c>
      <c r="R30" s="59">
        <v>0.13967283839654862</v>
      </c>
      <c r="S30" s="37">
        <v>39973</v>
      </c>
      <c r="T30" s="59">
        <v>0.55273164728494584</v>
      </c>
    </row>
    <row r="31" spans="1:20" x14ac:dyDescent="0.2">
      <c r="A31" s="63" t="s">
        <v>263</v>
      </c>
      <c r="C31" s="35">
        <v>73846</v>
      </c>
      <c r="D31" s="59">
        <v>1.0294125612761693</v>
      </c>
      <c r="E31" s="35">
        <v>61634</v>
      </c>
      <c r="F31" s="59">
        <v>0.83462882214337941</v>
      </c>
      <c r="G31" s="35">
        <v>3823</v>
      </c>
      <c r="H31" s="59">
        <v>5.1769899520624003E-2</v>
      </c>
      <c r="I31" s="35">
        <v>681</v>
      </c>
      <c r="J31" s="59">
        <v>9.2218942122796084E-3</v>
      </c>
      <c r="K31" s="35">
        <v>7558</v>
      </c>
      <c r="L31" s="59">
        <v>0.10234812989193727</v>
      </c>
      <c r="M31" s="35">
        <v>52</v>
      </c>
      <c r="N31" s="59">
        <v>7.0416813368361184E-4</v>
      </c>
      <c r="O31" s="35">
        <v>731</v>
      </c>
      <c r="P31" s="59">
        <v>9.8989789562061586E-3</v>
      </c>
      <c r="Q31" s="35">
        <v>1539</v>
      </c>
      <c r="R31" s="59">
        <v>2.0840668418059205E-2</v>
      </c>
      <c r="S31" s="37">
        <v>12212</v>
      </c>
      <c r="T31" s="59">
        <v>0.16537117785662053</v>
      </c>
    </row>
    <row r="32" spans="1:20" x14ac:dyDescent="0.2">
      <c r="A32" s="63" t="s">
        <v>264</v>
      </c>
      <c r="C32" s="35">
        <v>71180</v>
      </c>
      <c r="D32" s="59">
        <v>1.0394211857263276</v>
      </c>
      <c r="E32" s="35">
        <v>55498</v>
      </c>
      <c r="F32" s="59">
        <v>0.77968530486091603</v>
      </c>
      <c r="G32" s="35">
        <v>12893</v>
      </c>
      <c r="H32" s="59">
        <v>0.18113234054509694</v>
      </c>
      <c r="I32" s="35">
        <v>1321</v>
      </c>
      <c r="J32" s="59">
        <v>1.8558583871874122E-2</v>
      </c>
      <c r="K32" s="35">
        <v>1559</v>
      </c>
      <c r="L32" s="59">
        <v>2.1902219724641753E-2</v>
      </c>
      <c r="M32" s="35">
        <v>59</v>
      </c>
      <c r="N32" s="59">
        <v>8.2888451812306832E-4</v>
      </c>
      <c r="O32" s="35">
        <v>866</v>
      </c>
      <c r="P32" s="59">
        <v>1.2166338859230122E-2</v>
      </c>
      <c r="Q32" s="35">
        <v>1790</v>
      </c>
      <c r="R32" s="59">
        <v>2.5147513346445632E-2</v>
      </c>
      <c r="S32" s="37">
        <v>15682</v>
      </c>
      <c r="T32" s="59">
        <v>0.220314695139084</v>
      </c>
    </row>
    <row r="33" spans="1:20" x14ac:dyDescent="0.2">
      <c r="A33" s="63" t="s">
        <v>265</v>
      </c>
      <c r="C33" s="35">
        <v>70559</v>
      </c>
      <c r="D33" s="59">
        <v>1.0369194574753042</v>
      </c>
      <c r="E33" s="35">
        <v>65515</v>
      </c>
      <c r="F33" s="59">
        <v>0.92851372610156035</v>
      </c>
      <c r="G33" s="35">
        <v>2807</v>
      </c>
      <c r="H33" s="59">
        <v>3.9782309839992064E-2</v>
      </c>
      <c r="I33" s="35">
        <v>1375</v>
      </c>
      <c r="J33" s="59">
        <v>1.9487237630918804E-2</v>
      </c>
      <c r="K33" s="35">
        <v>866</v>
      </c>
      <c r="L33" s="59">
        <v>1.2273416573364134E-2</v>
      </c>
      <c r="M33" s="35">
        <v>34</v>
      </c>
      <c r="N33" s="59">
        <v>4.8186623960090136E-4</v>
      </c>
      <c r="O33" s="35">
        <v>877</v>
      </c>
      <c r="P33" s="59">
        <v>1.2429314474411486E-2</v>
      </c>
      <c r="Q33" s="35">
        <v>1690</v>
      </c>
      <c r="R33" s="59">
        <v>2.3951586615456568E-2</v>
      </c>
      <c r="S33" s="37">
        <v>5044</v>
      </c>
      <c r="T33" s="59">
        <v>7.1486273898439603E-2</v>
      </c>
    </row>
    <row r="34" spans="1:20" x14ac:dyDescent="0.2">
      <c r="A34" s="63" t="s">
        <v>266</v>
      </c>
      <c r="C34" s="35">
        <v>75996</v>
      </c>
      <c r="D34" s="59">
        <v>1.0334622874888153</v>
      </c>
      <c r="E34" s="35">
        <v>67513</v>
      </c>
      <c r="F34" s="59">
        <v>0.88837570398442023</v>
      </c>
      <c r="G34" s="35">
        <v>4550</v>
      </c>
      <c r="H34" s="59">
        <v>5.9871572188009897E-2</v>
      </c>
      <c r="I34" s="35">
        <v>1141</v>
      </c>
      <c r="J34" s="59">
        <v>1.5013948102531711E-2</v>
      </c>
      <c r="K34" s="35">
        <v>2252</v>
      </c>
      <c r="L34" s="59">
        <v>2.9633138586241382E-2</v>
      </c>
      <c r="M34" s="35">
        <v>64</v>
      </c>
      <c r="N34" s="59">
        <v>8.4214958682035895E-4</v>
      </c>
      <c r="O34" s="35">
        <v>963</v>
      </c>
      <c r="P34" s="59">
        <v>1.2671719564187589E-2</v>
      </c>
      <c r="Q34" s="35">
        <v>2056</v>
      </c>
      <c r="R34" s="59">
        <v>2.7054055476604031E-2</v>
      </c>
      <c r="S34" s="37">
        <v>8483</v>
      </c>
      <c r="T34" s="59">
        <v>0.11162429601557977</v>
      </c>
    </row>
    <row r="35" spans="1:20" x14ac:dyDescent="0.2">
      <c r="A35" s="63" t="s">
        <v>267</v>
      </c>
      <c r="C35" s="35">
        <v>49491</v>
      </c>
      <c r="D35" s="59">
        <v>1.0442504697823849</v>
      </c>
      <c r="E35" s="35">
        <v>17511</v>
      </c>
      <c r="F35" s="59">
        <v>0.35382190701339639</v>
      </c>
      <c r="G35" s="35">
        <v>30172</v>
      </c>
      <c r="H35" s="59">
        <v>0.60964619829868061</v>
      </c>
      <c r="I35" s="35">
        <v>1044</v>
      </c>
      <c r="J35" s="59">
        <v>2.1094744498999819E-2</v>
      </c>
      <c r="K35" s="35">
        <v>300</v>
      </c>
      <c r="L35" s="59">
        <v>6.0617081893677635E-3</v>
      </c>
      <c r="M35" s="35">
        <v>44</v>
      </c>
      <c r="N35" s="59">
        <v>8.8905053444060533E-4</v>
      </c>
      <c r="O35" s="35">
        <v>512</v>
      </c>
      <c r="P35" s="59">
        <v>1.0345315309854317E-2</v>
      </c>
      <c r="Q35" s="35">
        <v>2098</v>
      </c>
      <c r="R35" s="59">
        <v>4.2391545937645228E-2</v>
      </c>
      <c r="S35" s="37">
        <v>31980</v>
      </c>
      <c r="T35" s="59">
        <v>0.64617809298660367</v>
      </c>
    </row>
    <row r="36" spans="1:20" x14ac:dyDescent="0.2">
      <c r="A36" s="63" t="s">
        <v>268</v>
      </c>
      <c r="C36" s="35">
        <v>78306</v>
      </c>
      <c r="D36" s="59">
        <v>1.0329221260184405</v>
      </c>
      <c r="E36" s="35">
        <v>26012</v>
      </c>
      <c r="F36" s="59">
        <v>0.33218399611779431</v>
      </c>
      <c r="G36" s="35">
        <v>48938</v>
      </c>
      <c r="H36" s="59">
        <v>0.62495849615610555</v>
      </c>
      <c r="I36" s="35">
        <v>880</v>
      </c>
      <c r="J36" s="59">
        <v>1.1237963885270605E-2</v>
      </c>
      <c r="K36" s="35">
        <v>2490</v>
      </c>
      <c r="L36" s="59">
        <v>3.1798329629913413E-2</v>
      </c>
      <c r="M36" s="35">
        <v>65</v>
      </c>
      <c r="N36" s="59">
        <v>8.3007687788930608E-4</v>
      </c>
      <c r="O36" s="35">
        <v>847</v>
      </c>
      <c r="P36" s="59">
        <v>1.0816540239572958E-2</v>
      </c>
      <c r="Q36" s="35">
        <v>1652</v>
      </c>
      <c r="R36" s="59">
        <v>2.1096723111894363E-2</v>
      </c>
      <c r="S36" s="37">
        <v>52294</v>
      </c>
      <c r="T36" s="59">
        <v>0.66781600388220574</v>
      </c>
    </row>
    <row r="37" spans="1:20" x14ac:dyDescent="0.2">
      <c r="A37" s="63" t="s">
        <v>269</v>
      </c>
      <c r="C37" s="35">
        <v>74707</v>
      </c>
      <c r="D37" s="59">
        <v>1.0296357771025473</v>
      </c>
      <c r="E37" s="35">
        <v>67830</v>
      </c>
      <c r="F37" s="59">
        <v>0.90794704646150959</v>
      </c>
      <c r="G37" s="35">
        <v>2210</v>
      </c>
      <c r="H37" s="59">
        <v>2.958223459649029E-2</v>
      </c>
      <c r="I37" s="35">
        <v>975</v>
      </c>
      <c r="J37" s="59">
        <v>1.3050985851392775E-2</v>
      </c>
      <c r="K37" s="35">
        <v>2369</v>
      </c>
      <c r="L37" s="59">
        <v>3.1710549212255877E-2</v>
      </c>
      <c r="M37" s="35">
        <v>44</v>
      </c>
      <c r="N37" s="59">
        <v>5.88967566626956E-4</v>
      </c>
      <c r="O37" s="35">
        <v>852</v>
      </c>
      <c r="P37" s="59">
        <v>1.1404553790140147E-2</v>
      </c>
      <c r="Q37" s="35">
        <v>2641</v>
      </c>
      <c r="R37" s="59">
        <v>3.5351439624131606E-2</v>
      </c>
      <c r="S37" s="37">
        <v>6877</v>
      </c>
      <c r="T37" s="59">
        <v>9.205295353849037E-2</v>
      </c>
    </row>
    <row r="38" spans="1:20" x14ac:dyDescent="0.2">
      <c r="A38" s="63" t="s">
        <v>270</v>
      </c>
      <c r="C38" s="35">
        <v>78055</v>
      </c>
      <c r="D38" s="59">
        <v>1.0303888283902376</v>
      </c>
      <c r="E38" s="35">
        <v>49841</v>
      </c>
      <c r="F38" s="59">
        <v>0.63853692908846327</v>
      </c>
      <c r="G38" s="35">
        <v>13980</v>
      </c>
      <c r="H38" s="59">
        <v>0.17910447761194029</v>
      </c>
      <c r="I38" s="35">
        <v>743</v>
      </c>
      <c r="J38" s="59">
        <v>9.518928960348472E-3</v>
      </c>
      <c r="K38" s="35">
        <v>12695</v>
      </c>
      <c r="L38" s="59">
        <v>0.16264172698738069</v>
      </c>
      <c r="M38" s="35">
        <v>47</v>
      </c>
      <c r="N38" s="59">
        <v>6.0213951700723847E-4</v>
      </c>
      <c r="O38" s="35">
        <v>984</v>
      </c>
      <c r="P38" s="59">
        <v>1.2606495419896228E-2</v>
      </c>
      <c r="Q38" s="35">
        <v>2137</v>
      </c>
      <c r="R38" s="59">
        <v>2.7378130805201462E-2</v>
      </c>
      <c r="S38" s="37">
        <v>28214</v>
      </c>
      <c r="T38" s="59">
        <v>0.36146307091153673</v>
      </c>
    </row>
    <row r="39" spans="1:20" x14ac:dyDescent="0.2">
      <c r="A39" s="63" t="s">
        <v>271</v>
      </c>
      <c r="C39" s="35">
        <v>85270</v>
      </c>
      <c r="D39" s="59">
        <v>1.0305265626832414</v>
      </c>
      <c r="E39" s="35">
        <v>62949</v>
      </c>
      <c r="F39" s="59">
        <v>0.73823149994136272</v>
      </c>
      <c r="G39" s="35">
        <v>5029</v>
      </c>
      <c r="H39" s="59">
        <v>5.8977366013838399E-2</v>
      </c>
      <c r="I39" s="35">
        <v>982</v>
      </c>
      <c r="J39" s="59">
        <v>1.1516359798287792E-2</v>
      </c>
      <c r="K39" s="35">
        <v>14794</v>
      </c>
      <c r="L39" s="59">
        <v>0.17349595402838044</v>
      </c>
      <c r="M39" s="35">
        <v>68</v>
      </c>
      <c r="N39" s="59">
        <v>7.9746686994253547E-4</v>
      </c>
      <c r="O39" s="35">
        <v>1133</v>
      </c>
      <c r="P39" s="59">
        <v>1.328720534771901E-2</v>
      </c>
      <c r="Q39" s="35">
        <v>2918</v>
      </c>
      <c r="R39" s="59">
        <v>3.4220710683710569E-2</v>
      </c>
      <c r="S39" s="37">
        <v>22321</v>
      </c>
      <c r="T39" s="59">
        <v>0.26176850005863728</v>
      </c>
    </row>
    <row r="40" spans="1:20" x14ac:dyDescent="0.2">
      <c r="A40" s="63" t="s">
        <v>272</v>
      </c>
      <c r="C40" s="35">
        <v>78778</v>
      </c>
      <c r="D40" s="59">
        <v>1.0325344639366321</v>
      </c>
      <c r="E40" s="35">
        <v>64561</v>
      </c>
      <c r="F40" s="59">
        <v>0.81953083348142886</v>
      </c>
      <c r="G40" s="35">
        <v>7100</v>
      </c>
      <c r="H40" s="59">
        <v>9.0126685115133665E-2</v>
      </c>
      <c r="I40" s="35">
        <v>981</v>
      </c>
      <c r="J40" s="59">
        <v>1.2452715225062834E-2</v>
      </c>
      <c r="K40" s="35">
        <v>5354</v>
      </c>
      <c r="L40" s="59">
        <v>6.7963136916397979E-2</v>
      </c>
      <c r="M40" s="35">
        <v>62</v>
      </c>
      <c r="N40" s="59">
        <v>7.8702175734342078E-4</v>
      </c>
      <c r="O40" s="35">
        <v>1030</v>
      </c>
      <c r="P40" s="59">
        <v>1.3074716291350376E-2</v>
      </c>
      <c r="Q40" s="35">
        <v>2253</v>
      </c>
      <c r="R40" s="59">
        <v>2.8599355149914952E-2</v>
      </c>
      <c r="S40" s="37">
        <v>14217</v>
      </c>
      <c r="T40" s="59">
        <v>0.18046916651857117</v>
      </c>
    </row>
    <row r="41" spans="1:20" x14ac:dyDescent="0.2">
      <c r="A41" s="63" t="s">
        <v>273</v>
      </c>
      <c r="C41" s="35">
        <v>77053</v>
      </c>
      <c r="D41" s="59">
        <v>1.0259431819656599</v>
      </c>
      <c r="E41" s="35">
        <v>62515</v>
      </c>
      <c r="F41" s="59">
        <v>0.8113246726279314</v>
      </c>
      <c r="G41" s="35">
        <v>6255</v>
      </c>
      <c r="H41" s="59">
        <v>8.1177890542873082E-2</v>
      </c>
      <c r="I41" s="35">
        <v>500</v>
      </c>
      <c r="J41" s="59">
        <v>6.4890400114207105E-3</v>
      </c>
      <c r="K41" s="35">
        <v>6885</v>
      </c>
      <c r="L41" s="59">
        <v>8.9354080957263188E-2</v>
      </c>
      <c r="M41" s="35">
        <v>67</v>
      </c>
      <c r="N41" s="59">
        <v>8.6953136153037518E-4</v>
      </c>
      <c r="O41" s="35">
        <v>1017</v>
      </c>
      <c r="P41" s="59">
        <v>1.3198707383229724E-2</v>
      </c>
      <c r="Q41" s="35">
        <v>1813</v>
      </c>
      <c r="R41" s="59">
        <v>2.3529259081411496E-2</v>
      </c>
      <c r="S41" s="37">
        <v>14538</v>
      </c>
      <c r="T41" s="59">
        <v>0.18867532737206857</v>
      </c>
    </row>
    <row r="42" spans="1:20" x14ac:dyDescent="0.2">
      <c r="A42" s="63" t="s">
        <v>274</v>
      </c>
      <c r="C42" s="35">
        <v>77713</v>
      </c>
      <c r="D42" s="59">
        <v>1.0269195630074763</v>
      </c>
      <c r="E42" s="35">
        <v>54640</v>
      </c>
      <c r="F42" s="59">
        <v>0.70309986746104258</v>
      </c>
      <c r="G42" s="35">
        <v>3149</v>
      </c>
      <c r="H42" s="59">
        <v>4.0520890970622676E-2</v>
      </c>
      <c r="I42" s="35">
        <v>685</v>
      </c>
      <c r="J42" s="59">
        <v>8.8144840631554575E-3</v>
      </c>
      <c r="K42" s="35">
        <v>18168</v>
      </c>
      <c r="L42" s="59">
        <v>0.23378327950278588</v>
      </c>
      <c r="M42" s="35">
        <v>55</v>
      </c>
      <c r="N42" s="59">
        <v>7.0773229704167899E-4</v>
      </c>
      <c r="O42" s="35">
        <v>852</v>
      </c>
      <c r="P42" s="59">
        <v>1.0963416674172919E-2</v>
      </c>
      <c r="Q42" s="35">
        <v>2256</v>
      </c>
      <c r="R42" s="59">
        <v>2.9029892038655053E-2</v>
      </c>
      <c r="S42" s="37">
        <v>23073</v>
      </c>
      <c r="T42" s="59">
        <v>0.29690013253895747</v>
      </c>
    </row>
    <row r="43" spans="1:20" x14ac:dyDescent="0.2">
      <c r="A43" s="63" t="s">
        <v>275</v>
      </c>
      <c r="C43" s="35">
        <v>76689</v>
      </c>
      <c r="D43" s="59">
        <v>1.0328599929585729</v>
      </c>
      <c r="E43" s="35">
        <v>73258</v>
      </c>
      <c r="F43" s="59">
        <v>0.95526085879330802</v>
      </c>
      <c r="G43" s="35">
        <v>779</v>
      </c>
      <c r="H43" s="59">
        <v>1.0157910521717587E-2</v>
      </c>
      <c r="I43" s="35">
        <v>1396</v>
      </c>
      <c r="J43" s="59">
        <v>1.820339292466977E-2</v>
      </c>
      <c r="K43" s="35">
        <v>1077</v>
      </c>
      <c r="L43" s="59">
        <v>1.4043735085866291E-2</v>
      </c>
      <c r="M43" s="35">
        <v>48</v>
      </c>
      <c r="N43" s="59">
        <v>6.2590462778234167E-4</v>
      </c>
      <c r="O43" s="35">
        <v>996</v>
      </c>
      <c r="P43" s="59">
        <v>1.298752102648359E-2</v>
      </c>
      <c r="Q43" s="35">
        <v>1655</v>
      </c>
      <c r="R43" s="59">
        <v>2.1580669978745321E-2</v>
      </c>
      <c r="S43" s="37">
        <v>3431</v>
      </c>
      <c r="T43" s="59">
        <v>4.4739141206691965E-2</v>
      </c>
    </row>
    <row r="44" spans="1:20" x14ac:dyDescent="0.2">
      <c r="A44" s="63" t="s">
        <v>276</v>
      </c>
      <c r="C44" s="35">
        <v>75830</v>
      </c>
      <c r="D44" s="59">
        <v>1.0367664512725834</v>
      </c>
      <c r="E44" s="35">
        <v>66953</v>
      </c>
      <c r="F44" s="59">
        <v>0.88293551364895162</v>
      </c>
      <c r="G44" s="35">
        <v>3217</v>
      </c>
      <c r="H44" s="59">
        <v>4.2423842806277201E-2</v>
      </c>
      <c r="I44" s="35">
        <v>1396</v>
      </c>
      <c r="J44" s="59">
        <v>1.8409600421996571E-2</v>
      </c>
      <c r="K44" s="35">
        <v>1640</v>
      </c>
      <c r="L44" s="59">
        <v>2.1627324277990242E-2</v>
      </c>
      <c r="M44" s="35">
        <v>45</v>
      </c>
      <c r="N44" s="59">
        <v>5.9343267835948834E-4</v>
      </c>
      <c r="O44" s="35">
        <v>1003</v>
      </c>
      <c r="P44" s="59">
        <v>1.3226955030990374E-2</v>
      </c>
      <c r="Q44" s="35">
        <v>4364</v>
      </c>
      <c r="R44" s="59">
        <v>5.7549782408017933E-2</v>
      </c>
      <c r="S44" s="37">
        <v>8877</v>
      </c>
      <c r="T44" s="59">
        <v>0.11706448635104839</v>
      </c>
    </row>
    <row r="45" spans="1:20" x14ac:dyDescent="0.2">
      <c r="A45" s="63" t="s">
        <v>277</v>
      </c>
      <c r="C45" s="35">
        <v>76330</v>
      </c>
      <c r="D45" s="59">
        <v>1.0362897943141625</v>
      </c>
      <c r="E45" s="35">
        <v>71197</v>
      </c>
      <c r="F45" s="59">
        <v>0.93275252194418967</v>
      </c>
      <c r="G45" s="35">
        <v>1699</v>
      </c>
      <c r="H45" s="59">
        <v>2.2258613913271323E-2</v>
      </c>
      <c r="I45" s="35">
        <v>1468</v>
      </c>
      <c r="J45" s="59">
        <v>1.9232280885628193E-2</v>
      </c>
      <c r="K45" s="35">
        <v>1281</v>
      </c>
      <c r="L45" s="59">
        <v>1.6782392244202804E-2</v>
      </c>
      <c r="M45" s="35">
        <v>39</v>
      </c>
      <c r="N45" s="59">
        <v>5.1093934232935938E-4</v>
      </c>
      <c r="O45" s="35">
        <v>1133</v>
      </c>
      <c r="P45" s="59">
        <v>1.4843442945106772E-2</v>
      </c>
      <c r="Q45" s="35">
        <v>2283</v>
      </c>
      <c r="R45" s="59">
        <v>2.9909603039434036E-2</v>
      </c>
      <c r="S45" s="37">
        <v>5133</v>
      </c>
      <c r="T45" s="59">
        <v>6.72474780558103E-2</v>
      </c>
    </row>
    <row r="46" spans="1:20" x14ac:dyDescent="0.2">
      <c r="A46" s="63" t="s">
        <v>278</v>
      </c>
      <c r="C46" s="35">
        <v>74064</v>
      </c>
      <c r="D46" s="59">
        <v>1.030352127889393</v>
      </c>
      <c r="E46" s="35">
        <v>58370</v>
      </c>
      <c r="F46" s="59">
        <v>0.78810218189673797</v>
      </c>
      <c r="G46" s="35">
        <v>2981</v>
      </c>
      <c r="H46" s="59">
        <v>4.0248973860445021E-2</v>
      </c>
      <c r="I46" s="35">
        <v>793</v>
      </c>
      <c r="J46" s="59">
        <v>1.0706956146035861E-2</v>
      </c>
      <c r="K46" s="35">
        <v>10213</v>
      </c>
      <c r="L46" s="59">
        <v>0.13789425361849211</v>
      </c>
      <c r="M46" s="35">
        <v>44</v>
      </c>
      <c r="N46" s="59">
        <v>5.9408079498811839E-4</v>
      </c>
      <c r="O46" s="35">
        <v>977</v>
      </c>
      <c r="P46" s="59">
        <v>1.3191294015986173E-2</v>
      </c>
      <c r="Q46" s="35">
        <v>2934</v>
      </c>
      <c r="R46" s="59">
        <v>3.9614387556707716E-2</v>
      </c>
      <c r="S46" s="37">
        <v>15694</v>
      </c>
      <c r="T46" s="59">
        <v>0.21189781810326205</v>
      </c>
    </row>
    <row r="47" spans="1:20" x14ac:dyDescent="0.2">
      <c r="A47" s="63" t="s">
        <v>279</v>
      </c>
      <c r="C47" s="35">
        <v>73977</v>
      </c>
      <c r="D47" s="59">
        <v>1.0379577436230181</v>
      </c>
      <c r="E47" s="35">
        <v>67006</v>
      </c>
      <c r="F47" s="59">
        <v>0.90576800897576271</v>
      </c>
      <c r="G47" s="35">
        <v>1612</v>
      </c>
      <c r="H47" s="59">
        <v>2.1790556524325128E-2</v>
      </c>
      <c r="I47" s="35">
        <v>1322</v>
      </c>
      <c r="J47" s="59">
        <v>1.7870419184341079E-2</v>
      </c>
      <c r="K47" s="35">
        <v>2776</v>
      </c>
      <c r="L47" s="59">
        <v>3.7525176744123173E-2</v>
      </c>
      <c r="M47" s="35">
        <v>38</v>
      </c>
      <c r="N47" s="59">
        <v>5.1367316868756508E-4</v>
      </c>
      <c r="O47" s="35">
        <v>1136</v>
      </c>
      <c r="P47" s="59">
        <v>1.5356124200765103E-2</v>
      </c>
      <c r="Q47" s="35">
        <v>2895</v>
      </c>
      <c r="R47" s="59">
        <v>3.9133784825013181E-2</v>
      </c>
      <c r="S47" s="37">
        <v>6971</v>
      </c>
      <c r="T47" s="59">
        <v>9.4231991024237266E-2</v>
      </c>
    </row>
    <row r="48" spans="1:20" x14ac:dyDescent="0.2">
      <c r="A48" s="63" t="s">
        <v>280</v>
      </c>
      <c r="C48" s="35">
        <v>75619</v>
      </c>
      <c r="D48" s="59">
        <v>1.0337613562728944</v>
      </c>
      <c r="E48" s="35">
        <v>72247</v>
      </c>
      <c r="F48" s="59">
        <v>0.95540803237281635</v>
      </c>
      <c r="G48" s="35">
        <v>529</v>
      </c>
      <c r="H48" s="59">
        <v>6.9955963448339702E-3</v>
      </c>
      <c r="I48" s="35">
        <v>1580</v>
      </c>
      <c r="J48" s="59">
        <v>2.0894219706687471E-2</v>
      </c>
      <c r="K48" s="35">
        <v>872</v>
      </c>
      <c r="L48" s="59">
        <v>1.153149340774144E-2</v>
      </c>
      <c r="M48" s="35">
        <v>107</v>
      </c>
      <c r="N48" s="59">
        <v>1.4149882965921263E-3</v>
      </c>
      <c r="O48" s="35">
        <v>908</v>
      </c>
      <c r="P48" s="59">
        <v>1.2007564236501409E-2</v>
      </c>
      <c r="Q48" s="35">
        <v>1929</v>
      </c>
      <c r="R48" s="59">
        <v>2.5509461907721603E-2</v>
      </c>
      <c r="S48" s="37">
        <v>3372</v>
      </c>
      <c r="T48" s="59">
        <v>4.4591967627183642E-2</v>
      </c>
    </row>
    <row r="49" spans="1:20" x14ac:dyDescent="0.2">
      <c r="A49" s="63" t="s">
        <v>281</v>
      </c>
      <c r="C49" s="35">
        <v>71086</v>
      </c>
      <c r="D49" s="59">
        <v>1.0444813324705287</v>
      </c>
      <c r="E49" s="35">
        <v>65389</v>
      </c>
      <c r="F49" s="59">
        <v>0.91985763722814617</v>
      </c>
      <c r="G49" s="35">
        <v>3238</v>
      </c>
      <c r="H49" s="59">
        <v>4.5550460006189689E-2</v>
      </c>
      <c r="I49" s="35">
        <v>1891</v>
      </c>
      <c r="J49" s="59">
        <v>2.6601581183355372E-2</v>
      </c>
      <c r="K49" s="35">
        <v>478</v>
      </c>
      <c r="L49" s="59">
        <v>6.7242495006049011E-3</v>
      </c>
      <c r="M49" s="35">
        <v>44</v>
      </c>
      <c r="N49" s="59">
        <v>6.1896857327743855E-4</v>
      </c>
      <c r="O49" s="35">
        <v>1045</v>
      </c>
      <c r="P49" s="59">
        <v>1.4700503615339167E-2</v>
      </c>
      <c r="Q49" s="35">
        <v>2163</v>
      </c>
      <c r="R49" s="59">
        <v>3.0427932363615903E-2</v>
      </c>
      <c r="S49" s="37">
        <v>5697</v>
      </c>
      <c r="T49" s="59">
        <v>8.0142362771853812E-2</v>
      </c>
    </row>
    <row r="50" spans="1:20" x14ac:dyDescent="0.2">
      <c r="A50" s="63" t="s">
        <v>282</v>
      </c>
      <c r="C50" s="35">
        <v>64844</v>
      </c>
      <c r="D50" s="59">
        <v>1.04422922706804</v>
      </c>
      <c r="E50" s="35">
        <v>42944</v>
      </c>
      <c r="F50" s="59">
        <v>0.66226636234655478</v>
      </c>
      <c r="G50" s="35">
        <v>19112</v>
      </c>
      <c r="H50" s="59">
        <v>0.29473814076861388</v>
      </c>
      <c r="I50" s="35">
        <v>1544</v>
      </c>
      <c r="J50" s="59">
        <v>2.3810992535932392E-2</v>
      </c>
      <c r="K50" s="35">
        <v>936</v>
      </c>
      <c r="L50" s="59">
        <v>1.4434643143544507E-2</v>
      </c>
      <c r="M50" s="35">
        <v>37</v>
      </c>
      <c r="N50" s="59">
        <v>5.706002097341311E-4</v>
      </c>
      <c r="O50" s="35">
        <v>755</v>
      </c>
      <c r="P50" s="59">
        <v>1.1643328604034298E-2</v>
      </c>
      <c r="Q50" s="35">
        <v>2384</v>
      </c>
      <c r="R50" s="59">
        <v>3.6765159459626183E-2</v>
      </c>
      <c r="S50" s="37">
        <v>21900</v>
      </c>
      <c r="T50" s="59">
        <v>0.33773363765344522</v>
      </c>
    </row>
    <row r="51" spans="1:20" x14ac:dyDescent="0.2">
      <c r="A51" s="63" t="s">
        <v>283</v>
      </c>
      <c r="C51" s="35">
        <v>72856</v>
      </c>
      <c r="D51" s="59">
        <v>1.0411496650927858</v>
      </c>
      <c r="E51" s="35">
        <v>60641</v>
      </c>
      <c r="F51" s="59">
        <v>0.83234050730207532</v>
      </c>
      <c r="G51" s="35">
        <v>8030</v>
      </c>
      <c r="H51" s="59">
        <v>0.11021741517514</v>
      </c>
      <c r="I51" s="35">
        <v>1628</v>
      </c>
      <c r="J51" s="59">
        <v>2.2345448556055782E-2</v>
      </c>
      <c r="K51" s="35">
        <v>1987</v>
      </c>
      <c r="L51" s="59">
        <v>2.7272976831009113E-2</v>
      </c>
      <c r="M51" s="35">
        <v>59</v>
      </c>
      <c r="N51" s="59">
        <v>8.0981662457450311E-4</v>
      </c>
      <c r="O51" s="35">
        <v>922</v>
      </c>
      <c r="P51" s="59">
        <v>1.2655100472164268E-2</v>
      </c>
      <c r="Q51" s="35">
        <v>2587</v>
      </c>
      <c r="R51" s="59">
        <v>3.5508400131766774E-2</v>
      </c>
      <c r="S51" s="37">
        <v>12215</v>
      </c>
      <c r="T51" s="59">
        <v>0.16765949269792468</v>
      </c>
    </row>
    <row r="52" spans="1:20" x14ac:dyDescent="0.2">
      <c r="A52" s="63" t="s">
        <v>284</v>
      </c>
      <c r="C52" s="35">
        <v>76744</v>
      </c>
      <c r="D52" s="59">
        <v>1.0391170645262171</v>
      </c>
      <c r="E52" s="35">
        <v>72522</v>
      </c>
      <c r="F52" s="59">
        <v>0.94498592723861152</v>
      </c>
      <c r="G52" s="35">
        <v>1536</v>
      </c>
      <c r="H52" s="59">
        <v>2.0014593974773273E-2</v>
      </c>
      <c r="I52" s="35">
        <v>1754</v>
      </c>
      <c r="J52" s="59">
        <v>2.285520692171375E-2</v>
      </c>
      <c r="K52" s="35">
        <v>877</v>
      </c>
      <c r="L52" s="59">
        <v>1.1427603460856875E-2</v>
      </c>
      <c r="M52" s="35">
        <v>55</v>
      </c>
      <c r="N52" s="59">
        <v>7.1666840404461586E-4</v>
      </c>
      <c r="O52" s="35">
        <v>1035</v>
      </c>
      <c r="P52" s="59">
        <v>1.3486396330657771E-2</v>
      </c>
      <c r="Q52" s="35">
        <v>1967</v>
      </c>
      <c r="R52" s="59">
        <v>2.5630668195559262E-2</v>
      </c>
      <c r="S52" s="37">
        <v>4222</v>
      </c>
      <c r="T52" s="59">
        <v>5.5014072761388512E-2</v>
      </c>
    </row>
    <row r="53" spans="1:20" x14ac:dyDescent="0.2">
      <c r="A53" s="63" t="s">
        <v>285</v>
      </c>
      <c r="C53" s="35">
        <v>73366</v>
      </c>
      <c r="D53" s="59">
        <v>1.0375787149360738</v>
      </c>
      <c r="E53" s="35">
        <v>66533</v>
      </c>
      <c r="F53" s="59">
        <v>0.90686421503148595</v>
      </c>
      <c r="G53" s="35">
        <v>1803</v>
      </c>
      <c r="H53" s="59">
        <v>2.4575416405419406E-2</v>
      </c>
      <c r="I53" s="35">
        <v>1156</v>
      </c>
      <c r="J53" s="59">
        <v>1.5756617506746996E-2</v>
      </c>
      <c r="K53" s="35">
        <v>3199</v>
      </c>
      <c r="L53" s="59">
        <v>4.3603303982771312E-2</v>
      </c>
      <c r="M53" s="35">
        <v>71</v>
      </c>
      <c r="N53" s="59">
        <v>9.6775072922061995E-4</v>
      </c>
      <c r="O53" s="35">
        <v>1055</v>
      </c>
      <c r="P53" s="59">
        <v>1.4379958018700761E-2</v>
      </c>
      <c r="Q53" s="35">
        <v>2306</v>
      </c>
      <c r="R53" s="59">
        <v>3.1431453261728866E-2</v>
      </c>
      <c r="S53" s="37">
        <v>6833</v>
      </c>
      <c r="T53" s="59">
        <v>9.3135784968514032E-2</v>
      </c>
    </row>
    <row r="54" spans="1:20" x14ac:dyDescent="0.2">
      <c r="A54" s="63" t="s">
        <v>286</v>
      </c>
      <c r="C54" s="35">
        <v>78658</v>
      </c>
      <c r="D54" s="59">
        <v>1.0492893284853415</v>
      </c>
      <c r="E54" s="35">
        <v>58104</v>
      </c>
      <c r="F54" s="59">
        <v>0.73869155076406723</v>
      </c>
      <c r="G54" s="35">
        <v>6321</v>
      </c>
      <c r="H54" s="59">
        <v>8.0360548195987688E-2</v>
      </c>
      <c r="I54" s="35">
        <v>792</v>
      </c>
      <c r="J54" s="59">
        <v>1.0068905896412317E-2</v>
      </c>
      <c r="K54" s="35">
        <v>11727</v>
      </c>
      <c r="L54" s="59">
        <v>0.1490884588980142</v>
      </c>
      <c r="M54" s="35">
        <v>135</v>
      </c>
      <c r="N54" s="59">
        <v>1.7162907777975539E-3</v>
      </c>
      <c r="O54" s="35">
        <v>1238</v>
      </c>
      <c r="P54" s="59">
        <v>1.5739022095654608E-2</v>
      </c>
      <c r="Q54" s="35">
        <v>4218</v>
      </c>
      <c r="R54" s="59">
        <v>5.3624551857408019E-2</v>
      </c>
      <c r="S54" s="37">
        <v>20554</v>
      </c>
      <c r="T54" s="59">
        <v>0.26130844923593277</v>
      </c>
    </row>
    <row r="55" spans="1:20" x14ac:dyDescent="0.2">
      <c r="A55" s="63" t="s">
        <v>287</v>
      </c>
      <c r="C55" s="35">
        <v>72426</v>
      </c>
      <c r="D55" s="59">
        <v>1.0595642448844338</v>
      </c>
      <c r="E55" s="35">
        <v>45311</v>
      </c>
      <c r="F55" s="59">
        <v>0.6256178720349046</v>
      </c>
      <c r="G55" s="35">
        <v>20854</v>
      </c>
      <c r="H55" s="59">
        <v>0.28793527186369539</v>
      </c>
      <c r="I55" s="35">
        <v>1455</v>
      </c>
      <c r="J55" s="59">
        <v>2.0089470632093449E-2</v>
      </c>
      <c r="K55" s="35">
        <v>3630</v>
      </c>
      <c r="L55" s="59">
        <v>5.0120122607903238E-2</v>
      </c>
      <c r="M55" s="35">
        <v>139</v>
      </c>
      <c r="N55" s="59">
        <v>1.9192002871896833E-3</v>
      </c>
      <c r="O55" s="35">
        <v>1216</v>
      </c>
      <c r="P55" s="59">
        <v>1.6789550713832049E-2</v>
      </c>
      <c r="Q55" s="35">
        <v>4135</v>
      </c>
      <c r="R55" s="59">
        <v>5.7092756744815398E-2</v>
      </c>
      <c r="S55" s="37">
        <v>27115</v>
      </c>
      <c r="T55" s="59">
        <v>0.3743821279650954</v>
      </c>
    </row>
    <row r="56" spans="1:20" x14ac:dyDescent="0.2">
      <c r="A56" s="63" t="s">
        <v>288</v>
      </c>
      <c r="C56" s="35">
        <v>79483</v>
      </c>
      <c r="D56" s="59">
        <v>1.0424367474805933</v>
      </c>
      <c r="E56" s="35">
        <v>54801</v>
      </c>
      <c r="F56" s="59">
        <v>0.68946818816602295</v>
      </c>
      <c r="G56" s="35">
        <v>7783</v>
      </c>
      <c r="H56" s="59">
        <v>9.7920310003396946E-2</v>
      </c>
      <c r="I56" s="35">
        <v>1018</v>
      </c>
      <c r="J56" s="59">
        <v>1.2807770215014532E-2</v>
      </c>
      <c r="K56" s="35">
        <v>13751</v>
      </c>
      <c r="L56" s="59">
        <v>0.17300554835625229</v>
      </c>
      <c r="M56" s="35">
        <v>92</v>
      </c>
      <c r="N56" s="59">
        <v>1.1574802158952229E-3</v>
      </c>
      <c r="O56" s="35">
        <v>1168</v>
      </c>
      <c r="P56" s="59">
        <v>1.4694966219191525E-2</v>
      </c>
      <c r="Q56" s="35">
        <v>4243</v>
      </c>
      <c r="R56" s="59">
        <v>5.3382484304819899E-2</v>
      </c>
      <c r="S56" s="37">
        <v>24682</v>
      </c>
      <c r="T56" s="59">
        <v>0.3105318118339771</v>
      </c>
    </row>
    <row r="57" spans="1:20" x14ac:dyDescent="0.2">
      <c r="A57" s="63" t="s">
        <v>289</v>
      </c>
      <c r="C57" s="35">
        <v>69485</v>
      </c>
      <c r="D57" s="59">
        <v>1.0359502050802332</v>
      </c>
      <c r="E57" s="35">
        <v>65917</v>
      </c>
      <c r="F57" s="59">
        <v>0.94865078793984314</v>
      </c>
      <c r="G57" s="35">
        <v>1152</v>
      </c>
      <c r="H57" s="59">
        <v>1.6579117795207599E-2</v>
      </c>
      <c r="I57" s="35">
        <v>1463</v>
      </c>
      <c r="J57" s="59">
        <v>2.1054903936101318E-2</v>
      </c>
      <c r="K57" s="35">
        <v>602</v>
      </c>
      <c r="L57" s="59">
        <v>8.6637403756206384E-3</v>
      </c>
      <c r="M57" s="35">
        <v>36</v>
      </c>
      <c r="N57" s="59">
        <v>5.1809743110023745E-4</v>
      </c>
      <c r="O57" s="35">
        <v>879</v>
      </c>
      <c r="P57" s="59">
        <v>1.2650212276030798E-2</v>
      </c>
      <c r="Q57" s="35">
        <v>1934</v>
      </c>
      <c r="R57" s="59">
        <v>2.7833345326329424E-2</v>
      </c>
      <c r="S57" s="37">
        <v>3568</v>
      </c>
      <c r="T57" s="59">
        <v>5.1349212060156871E-2</v>
      </c>
    </row>
    <row r="58" spans="1:20" x14ac:dyDescent="0.2">
      <c r="A58" s="63" t="s">
        <v>290</v>
      </c>
      <c r="C58" s="35">
        <v>73806</v>
      </c>
      <c r="D58" s="59">
        <v>1.0357017044684715</v>
      </c>
      <c r="E58" s="35">
        <v>65427</v>
      </c>
      <c r="F58" s="59">
        <v>0.88647264450044716</v>
      </c>
      <c r="G58" s="35">
        <v>2530</v>
      </c>
      <c r="H58" s="59">
        <v>3.4279055903314093E-2</v>
      </c>
      <c r="I58" s="35">
        <v>1624</v>
      </c>
      <c r="J58" s="59">
        <v>2.2003631141099638E-2</v>
      </c>
      <c r="K58" s="35">
        <v>595</v>
      </c>
      <c r="L58" s="59">
        <v>8.0616752025580579E-3</v>
      </c>
      <c r="M58" s="35">
        <v>26</v>
      </c>
      <c r="N58" s="59">
        <v>3.5227488280085631E-4</v>
      </c>
      <c r="O58" s="35">
        <v>860</v>
      </c>
      <c r="P58" s="59">
        <v>1.1652169200336016E-2</v>
      </c>
      <c r="Q58" s="35">
        <v>5379</v>
      </c>
      <c r="R58" s="59">
        <v>7.2880253637915615E-2</v>
      </c>
      <c r="S58" s="37">
        <v>8379</v>
      </c>
      <c r="T58" s="59">
        <v>0.11352735549955288</v>
      </c>
    </row>
    <row r="59" spans="1:20" x14ac:dyDescent="0.2">
      <c r="A59" s="63" t="s">
        <v>291</v>
      </c>
      <c r="C59" s="35">
        <v>69603</v>
      </c>
      <c r="D59" s="59">
        <v>1.0334899357786305</v>
      </c>
      <c r="E59" s="35">
        <v>65370</v>
      </c>
      <c r="F59" s="59">
        <v>0.93918365587690189</v>
      </c>
      <c r="G59" s="35">
        <v>1404</v>
      </c>
      <c r="H59" s="59">
        <v>2.0171544329985778E-2</v>
      </c>
      <c r="I59" s="35">
        <v>1485</v>
      </c>
      <c r="J59" s="59">
        <v>2.133528727210034E-2</v>
      </c>
      <c r="K59" s="35">
        <v>568</v>
      </c>
      <c r="L59" s="59">
        <v>8.1605677916181778E-3</v>
      </c>
      <c r="M59" s="35">
        <v>45</v>
      </c>
      <c r="N59" s="59">
        <v>6.465238567303133E-4</v>
      </c>
      <c r="O59" s="35">
        <v>798</v>
      </c>
      <c r="P59" s="59">
        <v>1.146502305935089E-2</v>
      </c>
      <c r="Q59" s="35">
        <v>2264</v>
      </c>
      <c r="R59" s="59">
        <v>3.2527333591942875E-2</v>
      </c>
      <c r="S59" s="37">
        <v>4233</v>
      </c>
      <c r="T59" s="59">
        <v>6.0816344123098144E-2</v>
      </c>
    </row>
    <row r="60" spans="1:20" x14ac:dyDescent="0.2">
      <c r="A60" s="63" t="s">
        <v>292</v>
      </c>
      <c r="C60" s="35">
        <v>71355</v>
      </c>
      <c r="D60" s="59">
        <v>1.0408520776399692</v>
      </c>
      <c r="E60" s="35">
        <v>63580</v>
      </c>
      <c r="F60" s="59">
        <v>0.89103776890196906</v>
      </c>
      <c r="G60" s="35">
        <v>3205</v>
      </c>
      <c r="H60" s="59">
        <v>4.4916263751664215E-2</v>
      </c>
      <c r="I60" s="35">
        <v>1664</v>
      </c>
      <c r="J60" s="59">
        <v>2.3320019620208816E-2</v>
      </c>
      <c r="K60" s="35">
        <v>684</v>
      </c>
      <c r="L60" s="59">
        <v>9.5858734496531428E-3</v>
      </c>
      <c r="M60" s="35">
        <v>43</v>
      </c>
      <c r="N60" s="59">
        <v>6.0262069932029991E-4</v>
      </c>
      <c r="O60" s="35">
        <v>1078</v>
      </c>
      <c r="P60" s="59">
        <v>1.5107560787611239E-2</v>
      </c>
      <c r="Q60" s="35">
        <v>4016</v>
      </c>
      <c r="R60" s="59">
        <v>5.628197042954243E-2</v>
      </c>
      <c r="S60" s="37">
        <v>7775</v>
      </c>
      <c r="T60" s="59">
        <v>0.10896223109803096</v>
      </c>
    </row>
    <row r="61" spans="1:20" x14ac:dyDescent="0.2">
      <c r="A61" s="63" t="s">
        <v>293</v>
      </c>
      <c r="C61" s="35">
        <v>74176</v>
      </c>
      <c r="D61" s="59">
        <v>1.0508115832614322</v>
      </c>
      <c r="E61" s="35">
        <v>51947</v>
      </c>
      <c r="F61" s="59">
        <v>0.70032085849870573</v>
      </c>
      <c r="G61" s="35">
        <v>15556</v>
      </c>
      <c r="H61" s="59">
        <v>0.2097174288179465</v>
      </c>
      <c r="I61" s="35">
        <v>1462</v>
      </c>
      <c r="J61" s="59">
        <v>1.9709879206212252E-2</v>
      </c>
      <c r="K61" s="35">
        <v>2370</v>
      </c>
      <c r="L61" s="59">
        <v>3.1951035375323553E-2</v>
      </c>
      <c r="M61" s="35">
        <v>78</v>
      </c>
      <c r="N61" s="59">
        <v>1.0515530629853322E-3</v>
      </c>
      <c r="O61" s="35">
        <v>1152</v>
      </c>
      <c r="P61" s="59">
        <v>1.5530629853321829E-2</v>
      </c>
      <c r="Q61" s="35">
        <v>5380</v>
      </c>
      <c r="R61" s="59">
        <v>7.2530198446937019E-2</v>
      </c>
      <c r="S61" s="37">
        <v>22229</v>
      </c>
      <c r="T61" s="59">
        <v>0.29967914150129421</v>
      </c>
    </row>
    <row r="62" spans="1:20" x14ac:dyDescent="0.2">
      <c r="A62" s="63" t="s">
        <v>294</v>
      </c>
      <c r="C62" s="35">
        <v>78415</v>
      </c>
      <c r="D62" s="59">
        <v>1.0383472549894792</v>
      </c>
      <c r="E62" s="35">
        <v>66923</v>
      </c>
      <c r="F62" s="59">
        <v>0.85344640693744822</v>
      </c>
      <c r="G62" s="35">
        <v>5623</v>
      </c>
      <c r="H62" s="59">
        <v>7.1708219090735187E-2</v>
      </c>
      <c r="I62" s="35">
        <v>1376</v>
      </c>
      <c r="J62" s="59">
        <v>1.7547663074666837E-2</v>
      </c>
      <c r="K62" s="35">
        <v>3618</v>
      </c>
      <c r="L62" s="59">
        <v>4.6139131543709751E-2</v>
      </c>
      <c r="M62" s="35">
        <v>74</v>
      </c>
      <c r="N62" s="59">
        <v>9.4369699674807118E-4</v>
      </c>
      <c r="O62" s="35">
        <v>930</v>
      </c>
      <c r="P62" s="59">
        <v>1.1859975769941975E-2</v>
      </c>
      <c r="Q62" s="35">
        <v>2878</v>
      </c>
      <c r="R62" s="59">
        <v>3.6702161576229041E-2</v>
      </c>
      <c r="S62" s="37">
        <v>11492</v>
      </c>
      <c r="T62" s="59">
        <v>0.14655359306255181</v>
      </c>
    </row>
    <row r="63" spans="1:20" x14ac:dyDescent="0.2">
      <c r="A63" s="63" t="s">
        <v>295</v>
      </c>
      <c r="C63" s="35">
        <v>69641</v>
      </c>
      <c r="D63" s="59">
        <v>1.0462371304260421</v>
      </c>
      <c r="E63" s="35">
        <v>52808</v>
      </c>
      <c r="F63" s="59">
        <v>0.75828893898709093</v>
      </c>
      <c r="G63" s="35">
        <v>11088</v>
      </c>
      <c r="H63" s="59">
        <v>0.15921655346706681</v>
      </c>
      <c r="I63" s="35">
        <v>1627</v>
      </c>
      <c r="J63" s="59">
        <v>2.3362674286698928E-2</v>
      </c>
      <c r="K63" s="35">
        <v>2599</v>
      </c>
      <c r="L63" s="59">
        <v>3.731996955816258E-2</v>
      </c>
      <c r="M63" s="35">
        <v>60</v>
      </c>
      <c r="N63" s="59">
        <v>8.6156143651010177E-4</v>
      </c>
      <c r="O63" s="35">
        <v>853</v>
      </c>
      <c r="P63" s="59">
        <v>1.2248531755718614E-2</v>
      </c>
      <c r="Q63" s="35">
        <v>3826</v>
      </c>
      <c r="R63" s="59">
        <v>5.4938900934794158E-2</v>
      </c>
      <c r="S63" s="37">
        <v>16833</v>
      </c>
      <c r="T63" s="59">
        <v>0.24171106101290907</v>
      </c>
    </row>
    <row r="64" spans="1:20" x14ac:dyDescent="0.2">
      <c r="A64" s="63" t="s">
        <v>296</v>
      </c>
      <c r="C64" s="35">
        <v>73007</v>
      </c>
      <c r="D64" s="59">
        <v>1.040365992302108</v>
      </c>
      <c r="E64" s="35">
        <v>67161</v>
      </c>
      <c r="F64" s="59">
        <v>0.91992548659717566</v>
      </c>
      <c r="G64" s="35">
        <v>2944</v>
      </c>
      <c r="H64" s="59">
        <v>4.0324900352021041E-2</v>
      </c>
      <c r="I64" s="35">
        <v>1780</v>
      </c>
      <c r="J64" s="59">
        <v>2.438122371827359E-2</v>
      </c>
      <c r="K64" s="35">
        <v>1015</v>
      </c>
      <c r="L64" s="59">
        <v>1.3902776446094211E-2</v>
      </c>
      <c r="M64" s="35">
        <v>42</v>
      </c>
      <c r="N64" s="59">
        <v>5.7528730121769148E-4</v>
      </c>
      <c r="O64" s="35">
        <v>946</v>
      </c>
      <c r="P64" s="59">
        <v>1.2957661594093717E-2</v>
      </c>
      <c r="Q64" s="35">
        <v>2066</v>
      </c>
      <c r="R64" s="59">
        <v>2.8298656293232156E-2</v>
      </c>
      <c r="S64" s="37">
        <v>5846</v>
      </c>
      <c r="T64" s="59">
        <v>8.0074513402824385E-2</v>
      </c>
    </row>
    <row r="65" spans="1:20" x14ac:dyDescent="0.2">
      <c r="A65" s="63" t="s">
        <v>297</v>
      </c>
      <c r="C65" s="35">
        <v>65167</v>
      </c>
      <c r="D65" s="59">
        <v>1.0419690947872391</v>
      </c>
      <c r="E65" s="35">
        <v>56102</v>
      </c>
      <c r="F65" s="59">
        <v>0.86089585219512943</v>
      </c>
      <c r="G65" s="35">
        <v>6376</v>
      </c>
      <c r="H65" s="59">
        <v>9.7840931759939853E-2</v>
      </c>
      <c r="I65" s="35">
        <v>1396</v>
      </c>
      <c r="J65" s="59">
        <v>2.1421885310049564E-2</v>
      </c>
      <c r="K65" s="35">
        <v>881</v>
      </c>
      <c r="L65" s="59">
        <v>1.3519112434207498E-2</v>
      </c>
      <c r="M65" s="35">
        <v>54</v>
      </c>
      <c r="N65" s="59">
        <v>8.2864026270965368E-4</v>
      </c>
      <c r="O65" s="35">
        <v>737</v>
      </c>
      <c r="P65" s="59">
        <v>1.1309405066981755E-2</v>
      </c>
      <c r="Q65" s="35">
        <v>2356</v>
      </c>
      <c r="R65" s="59">
        <v>3.6153267758221183E-2</v>
      </c>
      <c r="S65" s="37">
        <v>9065</v>
      </c>
      <c r="T65" s="59">
        <v>0.13910414780487057</v>
      </c>
    </row>
    <row r="66" spans="1:20" x14ac:dyDescent="0.2">
      <c r="A66" s="63" t="s">
        <v>298</v>
      </c>
      <c r="C66" s="35">
        <v>76708</v>
      </c>
      <c r="D66" s="59">
        <v>1.0348333941700998</v>
      </c>
      <c r="E66" s="35">
        <v>69529</v>
      </c>
      <c r="F66" s="59">
        <v>0.90641132606768526</v>
      </c>
      <c r="G66" s="35">
        <v>4592</v>
      </c>
      <c r="H66" s="59">
        <v>5.9863378004901706E-2</v>
      </c>
      <c r="I66" s="35">
        <v>1639</v>
      </c>
      <c r="J66" s="59">
        <v>2.1366741408979508E-2</v>
      </c>
      <c r="K66" s="35">
        <v>727</v>
      </c>
      <c r="L66" s="59">
        <v>9.4774990874485054E-3</v>
      </c>
      <c r="M66" s="35">
        <v>40</v>
      </c>
      <c r="N66" s="59">
        <v>5.2145799655837718E-4</v>
      </c>
      <c r="O66" s="35">
        <v>892</v>
      </c>
      <c r="P66" s="59">
        <v>1.1628513323251813E-2</v>
      </c>
      <c r="Q66" s="35">
        <v>1961</v>
      </c>
      <c r="R66" s="59">
        <v>2.5564478281274443E-2</v>
      </c>
      <c r="S66" s="37">
        <v>7179</v>
      </c>
      <c r="T66" s="59">
        <v>9.358867393231475E-2</v>
      </c>
    </row>
    <row r="67" spans="1:20" x14ac:dyDescent="0.2">
      <c r="A67" s="63" t="s">
        <v>299</v>
      </c>
      <c r="C67" s="35">
        <v>70941</v>
      </c>
      <c r="D67" s="59">
        <v>1.0413301193949902</v>
      </c>
      <c r="E67" s="35">
        <v>61781</v>
      </c>
      <c r="F67" s="59">
        <v>0.87087861744266359</v>
      </c>
      <c r="G67" s="35">
        <v>2866</v>
      </c>
      <c r="H67" s="59">
        <v>4.0399768821978828E-2</v>
      </c>
      <c r="I67" s="35">
        <v>1933</v>
      </c>
      <c r="J67" s="59">
        <v>2.7247994812590746E-2</v>
      </c>
      <c r="K67" s="35">
        <v>581</v>
      </c>
      <c r="L67" s="59">
        <v>8.1899042866607468E-3</v>
      </c>
      <c r="M67" s="35">
        <v>62</v>
      </c>
      <c r="N67" s="59">
        <v>8.7396568979856504E-4</v>
      </c>
      <c r="O67" s="35">
        <v>1008</v>
      </c>
      <c r="P67" s="59">
        <v>1.4208990569628283E-2</v>
      </c>
      <c r="Q67" s="35">
        <v>5642</v>
      </c>
      <c r="R67" s="59">
        <v>7.9530877771669409E-2</v>
      </c>
      <c r="S67" s="37">
        <v>9160</v>
      </c>
      <c r="T67" s="59">
        <v>0.12912138255733638</v>
      </c>
    </row>
    <row r="68" spans="1:20" x14ac:dyDescent="0.2">
      <c r="A68" s="63" t="s">
        <v>300</v>
      </c>
      <c r="C68" s="35">
        <v>74641</v>
      </c>
      <c r="D68" s="59">
        <v>1.0439704719926046</v>
      </c>
      <c r="E68" s="35">
        <v>62344</v>
      </c>
      <c r="F68" s="59">
        <v>0.83525140338419901</v>
      </c>
      <c r="G68" s="35">
        <v>5970</v>
      </c>
      <c r="H68" s="59">
        <v>7.9982851247973635E-2</v>
      </c>
      <c r="I68" s="35">
        <v>1633</v>
      </c>
      <c r="J68" s="59">
        <v>2.187805629613751E-2</v>
      </c>
      <c r="K68" s="35">
        <v>2359</v>
      </c>
      <c r="L68" s="59">
        <v>3.1604614086092095E-2</v>
      </c>
      <c r="M68" s="35">
        <v>78</v>
      </c>
      <c r="N68" s="59">
        <v>1.0450020766066908E-3</v>
      </c>
      <c r="O68" s="35">
        <v>1049</v>
      </c>
      <c r="P68" s="59">
        <v>1.405393818410793E-2</v>
      </c>
      <c r="Q68" s="35">
        <v>4490</v>
      </c>
      <c r="R68" s="59">
        <v>6.0154606717487707E-2</v>
      </c>
      <c r="S68" s="37">
        <v>12297</v>
      </c>
      <c r="T68" s="59">
        <v>0.16474859661580096</v>
      </c>
    </row>
    <row r="69" spans="1:20" x14ac:dyDescent="0.2">
      <c r="A69" s="63" t="s">
        <v>301</v>
      </c>
      <c r="C69" s="35">
        <v>71672</v>
      </c>
      <c r="D69" s="59">
        <v>1.0553493693492579</v>
      </c>
      <c r="E69" s="35">
        <v>45306</v>
      </c>
      <c r="F69" s="59">
        <v>0.63212970197566698</v>
      </c>
      <c r="G69" s="35">
        <v>16084</v>
      </c>
      <c r="H69" s="59">
        <v>0.22441120660788033</v>
      </c>
      <c r="I69" s="35">
        <v>1626</v>
      </c>
      <c r="J69" s="59">
        <v>2.2686683781672063E-2</v>
      </c>
      <c r="K69" s="35">
        <v>2944</v>
      </c>
      <c r="L69" s="59">
        <v>4.107601294787365E-2</v>
      </c>
      <c r="M69" s="35">
        <v>100</v>
      </c>
      <c r="N69" s="59">
        <v>1.3952450050228821E-3</v>
      </c>
      <c r="O69" s="35">
        <v>1080</v>
      </c>
      <c r="P69" s="59">
        <v>1.5068646054247126E-2</v>
      </c>
      <c r="Q69" s="35">
        <v>8499</v>
      </c>
      <c r="R69" s="59">
        <v>0.11858187297689474</v>
      </c>
      <c r="S69" s="37">
        <v>26366</v>
      </c>
      <c r="T69" s="59">
        <v>0.36787029802433308</v>
      </c>
    </row>
    <row r="70" spans="1:20" x14ac:dyDescent="0.2">
      <c r="A70" s="63" t="s">
        <v>302</v>
      </c>
      <c r="C70" s="35">
        <v>81839</v>
      </c>
      <c r="D70" s="59">
        <v>1.0322462395679322</v>
      </c>
      <c r="E70" s="35">
        <v>61958</v>
      </c>
      <c r="F70" s="59">
        <v>0.75707181172790483</v>
      </c>
      <c r="G70" s="35">
        <v>7516</v>
      </c>
      <c r="H70" s="59">
        <v>9.1838854335952291E-2</v>
      </c>
      <c r="I70" s="35">
        <v>901</v>
      </c>
      <c r="J70" s="59">
        <v>1.1009420936228448E-2</v>
      </c>
      <c r="K70" s="35">
        <v>9485</v>
      </c>
      <c r="L70" s="59">
        <v>0.11589828810224954</v>
      </c>
      <c r="M70" s="35">
        <v>93</v>
      </c>
      <c r="N70" s="59">
        <v>1.1363775217194737E-3</v>
      </c>
      <c r="O70" s="35">
        <v>790</v>
      </c>
      <c r="P70" s="59">
        <v>9.6530993780471405E-3</v>
      </c>
      <c r="Q70" s="35">
        <v>3735</v>
      </c>
      <c r="R70" s="59">
        <v>4.5638387565830475E-2</v>
      </c>
      <c r="S70" s="37">
        <v>19881</v>
      </c>
      <c r="T70" s="59">
        <v>0.24292818827209522</v>
      </c>
    </row>
    <row r="71" spans="1:20" x14ac:dyDescent="0.2">
      <c r="A71" s="63" t="s">
        <v>303</v>
      </c>
      <c r="C71" s="35">
        <v>70625</v>
      </c>
      <c r="D71" s="59">
        <v>1.0277097345132742</v>
      </c>
      <c r="E71" s="35">
        <v>62849</v>
      </c>
      <c r="F71" s="59">
        <v>0.88989734513274332</v>
      </c>
      <c r="G71" s="35">
        <v>4157</v>
      </c>
      <c r="H71" s="59">
        <v>5.886017699115044E-2</v>
      </c>
      <c r="I71" s="35">
        <v>1228</v>
      </c>
      <c r="J71" s="59">
        <v>1.7387610619469026E-2</v>
      </c>
      <c r="K71" s="35">
        <v>395</v>
      </c>
      <c r="L71" s="59">
        <v>5.5929203539823013E-3</v>
      </c>
      <c r="M71" s="35">
        <v>63</v>
      </c>
      <c r="N71" s="59">
        <v>8.9203539823008845E-4</v>
      </c>
      <c r="O71" s="35">
        <v>798</v>
      </c>
      <c r="P71" s="59">
        <v>1.1299115044247788E-2</v>
      </c>
      <c r="Q71" s="35">
        <v>3092</v>
      </c>
      <c r="R71" s="59">
        <v>4.3780530973451325E-2</v>
      </c>
      <c r="S71" s="37">
        <v>7776</v>
      </c>
      <c r="T71" s="59">
        <v>0.11010265486725664</v>
      </c>
    </row>
    <row r="72" spans="1:20" x14ac:dyDescent="0.2">
      <c r="A72" s="63" t="s">
        <v>304</v>
      </c>
      <c r="C72" s="35">
        <v>75165</v>
      </c>
      <c r="D72" s="59">
        <v>1.0364930486263553</v>
      </c>
      <c r="E72" s="35">
        <v>63338</v>
      </c>
      <c r="F72" s="59">
        <v>0.8426528304396993</v>
      </c>
      <c r="G72" s="35">
        <v>6374</v>
      </c>
      <c r="H72" s="59">
        <v>8.4800106432515135E-2</v>
      </c>
      <c r="I72" s="35">
        <v>1431</v>
      </c>
      <c r="J72" s="59">
        <v>1.9038116144482139E-2</v>
      </c>
      <c r="K72" s="35">
        <v>2043</v>
      </c>
      <c r="L72" s="59">
        <v>2.7180203552185193E-2</v>
      </c>
      <c r="M72" s="35">
        <v>65</v>
      </c>
      <c r="N72" s="59">
        <v>8.6476418545865762E-4</v>
      </c>
      <c r="O72" s="35">
        <v>817</v>
      </c>
      <c r="P72" s="59">
        <v>1.0869420607995743E-2</v>
      </c>
      <c r="Q72" s="35">
        <v>3840</v>
      </c>
      <c r="R72" s="59">
        <v>5.1087607264019161E-2</v>
      </c>
      <c r="S72" s="37">
        <v>11827</v>
      </c>
      <c r="T72" s="59">
        <v>0.15734716956030068</v>
      </c>
    </row>
    <row r="73" spans="1:20" x14ac:dyDescent="0.2">
      <c r="A73" s="63" t="s">
        <v>305</v>
      </c>
      <c r="C73" s="35">
        <v>79315</v>
      </c>
      <c r="D73" s="59">
        <v>1.0332219630586901</v>
      </c>
      <c r="E73" s="35">
        <v>57594</v>
      </c>
      <c r="F73" s="59">
        <v>0.72614259597806219</v>
      </c>
      <c r="G73" s="35">
        <v>10223</v>
      </c>
      <c r="H73" s="59">
        <v>0.12889113030322133</v>
      </c>
      <c r="I73" s="35">
        <v>1224</v>
      </c>
      <c r="J73" s="59">
        <v>1.5432137678875371E-2</v>
      </c>
      <c r="K73" s="35">
        <v>6491</v>
      </c>
      <c r="L73" s="59">
        <v>8.1838239929395443E-2</v>
      </c>
      <c r="M73" s="35">
        <v>76</v>
      </c>
      <c r="N73" s="59">
        <v>9.5820462711971254E-4</v>
      </c>
      <c r="O73" s="35">
        <v>852</v>
      </c>
      <c r="P73" s="59">
        <v>1.0741978188236778E-2</v>
      </c>
      <c r="Q73" s="35">
        <v>5490</v>
      </c>
      <c r="R73" s="59">
        <v>6.9217676353779234E-2</v>
      </c>
      <c r="S73" s="37">
        <v>21721</v>
      </c>
      <c r="T73" s="59">
        <v>0.27385740402193787</v>
      </c>
    </row>
    <row r="74" spans="1:20" x14ac:dyDescent="0.2">
      <c r="A74" s="63" t="s">
        <v>306</v>
      </c>
      <c r="C74" s="35">
        <v>77010</v>
      </c>
      <c r="D74" s="59">
        <v>1.0309959745487598</v>
      </c>
      <c r="E74" s="35">
        <v>71941</v>
      </c>
      <c r="F74" s="59">
        <v>0.93417737956109592</v>
      </c>
      <c r="G74" s="35">
        <v>1332</v>
      </c>
      <c r="H74" s="59">
        <v>1.7296455005843397E-2</v>
      </c>
      <c r="I74" s="35">
        <v>986</v>
      </c>
      <c r="J74" s="59">
        <v>1.2803532008830023E-2</v>
      </c>
      <c r="K74" s="35">
        <v>2018</v>
      </c>
      <c r="L74" s="59">
        <v>2.6204389040384364E-2</v>
      </c>
      <c r="M74" s="35">
        <v>52</v>
      </c>
      <c r="N74" s="59">
        <v>6.752369822101026E-4</v>
      </c>
      <c r="O74" s="35">
        <v>949</v>
      </c>
      <c r="P74" s="59">
        <v>1.2323074925334371E-2</v>
      </c>
      <c r="Q74" s="35">
        <v>2119</v>
      </c>
      <c r="R74" s="59">
        <v>2.7515907025061681E-2</v>
      </c>
      <c r="S74" s="37">
        <v>5069</v>
      </c>
      <c r="T74" s="59">
        <v>6.5822620438904036E-2</v>
      </c>
    </row>
    <row r="75" spans="1:20" x14ac:dyDescent="0.2">
      <c r="A75" s="63" t="s">
        <v>307</v>
      </c>
      <c r="C75" s="35">
        <v>74711</v>
      </c>
      <c r="D75" s="59">
        <v>1.0332481160739382</v>
      </c>
      <c r="E75" s="35">
        <v>66537</v>
      </c>
      <c r="F75" s="59">
        <v>0.89059174686458487</v>
      </c>
      <c r="G75" s="35">
        <v>2398</v>
      </c>
      <c r="H75" s="59">
        <v>3.2097013826611877E-2</v>
      </c>
      <c r="I75" s="35">
        <v>1271</v>
      </c>
      <c r="J75" s="59">
        <v>1.7012220422695453E-2</v>
      </c>
      <c r="K75" s="35">
        <v>1473</v>
      </c>
      <c r="L75" s="59">
        <v>1.9715972212927146E-2</v>
      </c>
      <c r="M75" s="35">
        <v>59</v>
      </c>
      <c r="N75" s="59">
        <v>7.8970968130529645E-4</v>
      </c>
      <c r="O75" s="35">
        <v>875</v>
      </c>
      <c r="P75" s="59">
        <v>1.1711796121053124E-2</v>
      </c>
      <c r="Q75" s="35">
        <v>4582</v>
      </c>
      <c r="R75" s="59">
        <v>6.1329656944760474E-2</v>
      </c>
      <c r="S75" s="37">
        <v>8174</v>
      </c>
      <c r="T75" s="59">
        <v>0.10940825313541513</v>
      </c>
    </row>
    <row r="76" spans="1:20" x14ac:dyDescent="0.2">
      <c r="A76" s="63" t="s">
        <v>308</v>
      </c>
      <c r="C76" s="35">
        <v>76956</v>
      </c>
      <c r="D76" s="59">
        <v>1.0414132751182492</v>
      </c>
      <c r="E76" s="35">
        <v>43129</v>
      </c>
      <c r="F76" s="59">
        <v>0.56043713290711572</v>
      </c>
      <c r="G76" s="35">
        <v>17358</v>
      </c>
      <c r="H76" s="59">
        <v>0.225557461406518</v>
      </c>
      <c r="I76" s="35">
        <v>1419</v>
      </c>
      <c r="J76" s="59">
        <v>1.843910806174957E-2</v>
      </c>
      <c r="K76" s="35">
        <v>1551</v>
      </c>
      <c r="L76" s="59">
        <v>2.0154373927958835E-2</v>
      </c>
      <c r="M76" s="35">
        <v>87</v>
      </c>
      <c r="N76" s="59">
        <v>1.1305161390924685E-3</v>
      </c>
      <c r="O76" s="35">
        <v>807</v>
      </c>
      <c r="P76" s="59">
        <v>1.0486511772961173E-2</v>
      </c>
      <c r="Q76" s="35">
        <v>15792</v>
      </c>
      <c r="R76" s="59">
        <v>0.20520817090285356</v>
      </c>
      <c r="S76" s="37">
        <v>33827</v>
      </c>
      <c r="T76" s="59">
        <v>0.43956286709288422</v>
      </c>
    </row>
    <row r="77" spans="1:20" x14ac:dyDescent="0.2">
      <c r="A77" s="63" t="s">
        <v>312</v>
      </c>
      <c r="C77" s="35">
        <v>79357</v>
      </c>
      <c r="D77" s="59">
        <v>1.0358002444648864</v>
      </c>
      <c r="E77" s="35">
        <v>60989</v>
      </c>
      <c r="F77" s="59">
        <v>0.76853963733508068</v>
      </c>
      <c r="G77" s="35">
        <v>10873</v>
      </c>
      <c r="H77" s="59">
        <v>0.13701374799954635</v>
      </c>
      <c r="I77" s="35">
        <v>1110</v>
      </c>
      <c r="J77" s="59">
        <v>1.3987423919755031E-2</v>
      </c>
      <c r="K77" s="35">
        <v>3023</v>
      </c>
      <c r="L77" s="59">
        <v>3.8093677936413925E-2</v>
      </c>
      <c r="M77" s="35">
        <v>86</v>
      </c>
      <c r="N77" s="59">
        <v>1.0837103217107502E-3</v>
      </c>
      <c r="O77" s="35">
        <v>883</v>
      </c>
      <c r="P77" s="59">
        <v>1.1126932721751075E-2</v>
      </c>
      <c r="Q77" s="35">
        <v>5234</v>
      </c>
      <c r="R77" s="59">
        <v>6.5955114230628678E-2</v>
      </c>
      <c r="S77" s="37">
        <v>18368</v>
      </c>
      <c r="T77" s="59">
        <v>0.23146036266491929</v>
      </c>
    </row>
    <row r="78" spans="1:20" x14ac:dyDescent="0.2">
      <c r="A78" s="63" t="s">
        <v>313</v>
      </c>
      <c r="C78" s="35">
        <v>77877</v>
      </c>
      <c r="D78" s="59">
        <v>1.0343747191083374</v>
      </c>
      <c r="E78" s="35">
        <v>55819</v>
      </c>
      <c r="F78" s="59">
        <v>0.7167584781129217</v>
      </c>
      <c r="G78" s="35">
        <v>6053</v>
      </c>
      <c r="H78" s="59">
        <v>7.7725130654750438E-2</v>
      </c>
      <c r="I78" s="35">
        <v>1204</v>
      </c>
      <c r="J78" s="59">
        <v>1.5460277103637787E-2</v>
      </c>
      <c r="K78" s="35">
        <v>2980</v>
      </c>
      <c r="L78" s="59">
        <v>3.8265469907674925E-2</v>
      </c>
      <c r="M78" s="35">
        <v>77</v>
      </c>
      <c r="N78" s="59">
        <v>9.8873865197683522E-4</v>
      </c>
      <c r="O78" s="35">
        <v>834</v>
      </c>
      <c r="P78" s="59">
        <v>1.0709195269463385E-2</v>
      </c>
      <c r="Q78" s="35">
        <v>13587</v>
      </c>
      <c r="R78" s="59">
        <v>0.17446742940791249</v>
      </c>
      <c r="S78" s="37">
        <v>22058</v>
      </c>
      <c r="T78" s="59">
        <v>0.28324152188707835</v>
      </c>
    </row>
    <row r="79" spans="1:20" x14ac:dyDescent="0.2">
      <c r="A79" s="63" t="s">
        <v>314</v>
      </c>
      <c r="C79" s="35">
        <v>71121</v>
      </c>
      <c r="D79" s="59">
        <v>1.0436158096764667</v>
      </c>
      <c r="E79" s="35">
        <v>61797</v>
      </c>
      <c r="F79" s="59">
        <v>0.86889948116590032</v>
      </c>
      <c r="G79" s="35">
        <v>4447</v>
      </c>
      <c r="H79" s="59">
        <v>6.2527242305366909E-2</v>
      </c>
      <c r="I79" s="35">
        <v>1730</v>
      </c>
      <c r="J79" s="59">
        <v>2.4324742340518273E-2</v>
      </c>
      <c r="K79" s="35">
        <v>1521</v>
      </c>
      <c r="L79" s="59">
        <v>2.1386088497068377E-2</v>
      </c>
      <c r="M79" s="35">
        <v>97</v>
      </c>
      <c r="N79" s="59">
        <v>1.3638728364336835E-3</v>
      </c>
      <c r="O79" s="35">
        <v>1142</v>
      </c>
      <c r="P79" s="59">
        <v>1.6057142053683159E-2</v>
      </c>
      <c r="Q79" s="35">
        <v>3489</v>
      </c>
      <c r="R79" s="59">
        <v>4.90572404774961E-2</v>
      </c>
      <c r="S79" s="37">
        <v>9324</v>
      </c>
      <c r="T79" s="59">
        <v>0.13110051883409962</v>
      </c>
    </row>
    <row r="80" spans="1:20" x14ac:dyDescent="0.2">
      <c r="A80" s="63" t="s">
        <v>315</v>
      </c>
      <c r="C80" s="35">
        <v>65091</v>
      </c>
      <c r="D80" s="59">
        <v>1.0369789986326834</v>
      </c>
      <c r="E80" s="35">
        <v>48746</v>
      </c>
      <c r="F80" s="59">
        <v>0.74889001551673806</v>
      </c>
      <c r="G80" s="35">
        <v>12197</v>
      </c>
      <c r="H80" s="59">
        <v>0.18738381650304958</v>
      </c>
      <c r="I80" s="35">
        <v>1230</v>
      </c>
      <c r="J80" s="59">
        <v>1.8896621652763054E-2</v>
      </c>
      <c r="K80" s="35">
        <v>1610</v>
      </c>
      <c r="L80" s="59">
        <v>2.4734602325974405E-2</v>
      </c>
      <c r="M80" s="35">
        <v>48</v>
      </c>
      <c r="N80" s="59">
        <v>7.3742913766880209E-4</v>
      </c>
      <c r="O80" s="35">
        <v>948</v>
      </c>
      <c r="P80" s="59">
        <v>1.4564225468958842E-2</v>
      </c>
      <c r="Q80" s="35">
        <v>2719</v>
      </c>
      <c r="R80" s="59">
        <v>4.1772288027530691E-2</v>
      </c>
      <c r="S80" s="37">
        <v>16345</v>
      </c>
      <c r="T80" s="59">
        <v>0.25110998448326188</v>
      </c>
    </row>
    <row r="81" spans="1:20" x14ac:dyDescent="0.2">
      <c r="A81" s="63" t="s">
        <v>316</v>
      </c>
      <c r="C81" s="35">
        <v>74760</v>
      </c>
      <c r="D81" s="59">
        <v>1.0331193151417872</v>
      </c>
      <c r="E81" s="35">
        <v>67541</v>
      </c>
      <c r="F81" s="59">
        <v>0.90343766720171215</v>
      </c>
      <c r="G81" s="35">
        <v>1232</v>
      </c>
      <c r="H81" s="59">
        <v>1.647940074906367E-2</v>
      </c>
      <c r="I81" s="35">
        <v>1462</v>
      </c>
      <c r="J81" s="59">
        <v>1.9555912252541465E-2</v>
      </c>
      <c r="K81" s="35">
        <v>728</v>
      </c>
      <c r="L81" s="59">
        <v>9.7378277153558051E-3</v>
      </c>
      <c r="M81" s="35">
        <v>43</v>
      </c>
      <c r="N81" s="59">
        <v>5.7517388978063134E-4</v>
      </c>
      <c r="O81" s="35">
        <v>993</v>
      </c>
      <c r="P81" s="59">
        <v>1.3282504012841092E-2</v>
      </c>
      <c r="Q81" s="35">
        <v>5237</v>
      </c>
      <c r="R81" s="59">
        <v>7.0050829320492239E-2</v>
      </c>
      <c r="S81" s="37">
        <v>7219</v>
      </c>
      <c r="T81" s="59">
        <v>9.6562332798287853E-2</v>
      </c>
    </row>
    <row r="82" spans="1:20" x14ac:dyDescent="0.2">
      <c r="A82" s="63" t="s">
        <v>317</v>
      </c>
      <c r="C82" s="35">
        <v>67434</v>
      </c>
      <c r="D82" s="59">
        <v>1.0298514102678176</v>
      </c>
      <c r="E82" s="35">
        <v>64445</v>
      </c>
      <c r="F82" s="59">
        <v>0.95567517869324081</v>
      </c>
      <c r="G82" s="35">
        <v>939</v>
      </c>
      <c r="H82" s="59">
        <v>1.3924726399145831E-2</v>
      </c>
      <c r="I82" s="35">
        <v>1178</v>
      </c>
      <c r="J82" s="59">
        <v>1.7468932585935879E-2</v>
      </c>
      <c r="K82" s="35">
        <v>446</v>
      </c>
      <c r="L82" s="59">
        <v>6.6138743067295433E-3</v>
      </c>
      <c r="M82" s="35">
        <v>30</v>
      </c>
      <c r="N82" s="59">
        <v>4.4487943767239076E-4</v>
      </c>
      <c r="O82" s="35">
        <v>824</v>
      </c>
      <c r="P82" s="59">
        <v>1.2219355221401667E-2</v>
      </c>
      <c r="Q82" s="35">
        <v>1585</v>
      </c>
      <c r="R82" s="59">
        <v>2.3504463623691314E-2</v>
      </c>
      <c r="S82" s="37">
        <v>2989</v>
      </c>
      <c r="T82" s="59">
        <v>4.4324821306759202E-2</v>
      </c>
    </row>
    <row r="83" spans="1:20" x14ac:dyDescent="0.2">
      <c r="A83" s="63" t="s">
        <v>318</v>
      </c>
      <c r="C83" s="35">
        <v>70165</v>
      </c>
      <c r="D83" s="59">
        <v>1.0362716454072545</v>
      </c>
      <c r="E83" s="35">
        <v>65867</v>
      </c>
      <c r="F83" s="59">
        <v>0.93874438822774886</v>
      </c>
      <c r="G83" s="35">
        <v>1026</v>
      </c>
      <c r="H83" s="59">
        <v>1.4622675122924535E-2</v>
      </c>
      <c r="I83" s="35">
        <v>1598</v>
      </c>
      <c r="J83" s="59">
        <v>2.2774887764554979E-2</v>
      </c>
      <c r="K83" s="35">
        <v>479</v>
      </c>
      <c r="L83" s="59">
        <v>6.8267654813653532E-3</v>
      </c>
      <c r="M83" s="35">
        <v>45</v>
      </c>
      <c r="N83" s="59">
        <v>6.4134540012826904E-4</v>
      </c>
      <c r="O83" s="35">
        <v>978</v>
      </c>
      <c r="P83" s="59">
        <v>1.3938573362787714E-2</v>
      </c>
      <c r="Q83" s="35">
        <v>2717</v>
      </c>
      <c r="R83" s="59">
        <v>3.8723010047744602E-2</v>
      </c>
      <c r="S83" s="37">
        <v>4298</v>
      </c>
      <c r="T83" s="59">
        <v>6.1255611772251126E-2</v>
      </c>
    </row>
    <row r="84" spans="1:20" x14ac:dyDescent="0.2">
      <c r="A84" s="63" t="s">
        <v>319</v>
      </c>
      <c r="C84" s="35">
        <v>66695</v>
      </c>
      <c r="D84" s="59">
        <v>1.0343653947072493</v>
      </c>
      <c r="E84" s="35">
        <v>61381</v>
      </c>
      <c r="F84" s="59">
        <v>0.92032386235849761</v>
      </c>
      <c r="G84" s="35">
        <v>2399</v>
      </c>
      <c r="H84" s="59">
        <v>3.5969712872029387E-2</v>
      </c>
      <c r="I84" s="35">
        <v>1388</v>
      </c>
      <c r="J84" s="59">
        <v>2.0811155259014918E-2</v>
      </c>
      <c r="K84" s="35">
        <v>538</v>
      </c>
      <c r="L84" s="59">
        <v>8.0665717070245151E-3</v>
      </c>
      <c r="M84" s="35">
        <v>35</v>
      </c>
      <c r="N84" s="59">
        <v>5.2477696978784022E-4</v>
      </c>
      <c r="O84" s="35">
        <v>767</v>
      </c>
      <c r="P84" s="59">
        <v>1.1500112452207811E-2</v>
      </c>
      <c r="Q84" s="35">
        <v>2479</v>
      </c>
      <c r="R84" s="59">
        <v>3.7169203088687305E-2</v>
      </c>
      <c r="S84" s="37">
        <v>5314</v>
      </c>
      <c r="T84" s="59">
        <v>7.9676137641502359E-2</v>
      </c>
    </row>
    <row r="85" spans="1:20" x14ac:dyDescent="0.2">
      <c r="A85" s="63" t="s">
        <v>320</v>
      </c>
      <c r="C85" s="35">
        <v>67404</v>
      </c>
      <c r="D85" s="59">
        <v>1.0281882380867604</v>
      </c>
      <c r="E85" s="35">
        <v>64807</v>
      </c>
      <c r="F85" s="59">
        <v>0.96147112930983325</v>
      </c>
      <c r="G85" s="35">
        <v>449</v>
      </c>
      <c r="H85" s="59">
        <v>6.6613257373449647E-3</v>
      </c>
      <c r="I85" s="35">
        <v>1185</v>
      </c>
      <c r="J85" s="59">
        <v>1.7580559017269005E-2</v>
      </c>
      <c r="K85" s="35">
        <v>320</v>
      </c>
      <c r="L85" s="59">
        <v>4.7474927304017563E-3</v>
      </c>
      <c r="M85" s="35">
        <v>26</v>
      </c>
      <c r="N85" s="59">
        <v>3.8573378434514274E-4</v>
      </c>
      <c r="O85" s="35">
        <v>822</v>
      </c>
      <c r="P85" s="59">
        <v>1.2195121951219513E-2</v>
      </c>
      <c r="Q85" s="35">
        <v>1695</v>
      </c>
      <c r="R85" s="59">
        <v>2.5146875556346805E-2</v>
      </c>
      <c r="S85" s="37">
        <v>2597</v>
      </c>
      <c r="T85" s="59">
        <v>3.8528870690166757E-2</v>
      </c>
    </row>
    <row r="86" spans="1:20" x14ac:dyDescent="0.2">
      <c r="A86" s="63" t="s">
        <v>321</v>
      </c>
      <c r="C86" s="35">
        <v>70969</v>
      </c>
      <c r="D86" s="59">
        <v>1.033211683974693</v>
      </c>
      <c r="E86" s="35">
        <v>68244</v>
      </c>
      <c r="F86" s="59">
        <v>0.96160295340218971</v>
      </c>
      <c r="G86" s="35">
        <v>497</v>
      </c>
      <c r="H86" s="59">
        <v>7.0030576730685228E-3</v>
      </c>
      <c r="I86" s="35">
        <v>1396</v>
      </c>
      <c r="J86" s="59">
        <v>1.9670560385520439E-2</v>
      </c>
      <c r="K86" s="35">
        <v>366</v>
      </c>
      <c r="L86" s="59">
        <v>5.1571813045132378E-3</v>
      </c>
      <c r="M86" s="35">
        <v>57</v>
      </c>
      <c r="N86" s="59">
        <v>8.0316758021107811E-4</v>
      </c>
      <c r="O86" s="35">
        <v>950</v>
      </c>
      <c r="P86" s="59">
        <v>1.3386126336851302E-2</v>
      </c>
      <c r="Q86" s="35">
        <v>1816</v>
      </c>
      <c r="R86" s="59">
        <v>2.5588637292338907E-2</v>
      </c>
      <c r="S86" s="37">
        <v>2725</v>
      </c>
      <c r="T86" s="59">
        <v>3.8397046597810312E-2</v>
      </c>
    </row>
    <row r="87" spans="1:20" x14ac:dyDescent="0.2">
      <c r="A87" s="63" t="s">
        <v>322</v>
      </c>
      <c r="C87" s="35">
        <v>79020</v>
      </c>
      <c r="D87" s="59">
        <v>1.0276259174892433</v>
      </c>
      <c r="E87" s="35">
        <v>70510</v>
      </c>
      <c r="F87" s="59">
        <v>0.89230574538091623</v>
      </c>
      <c r="G87" s="35">
        <v>4142</v>
      </c>
      <c r="H87" s="59">
        <v>5.2417109592508226E-2</v>
      </c>
      <c r="I87" s="35">
        <v>1111</v>
      </c>
      <c r="J87" s="59">
        <v>1.4059731713490255E-2</v>
      </c>
      <c r="K87" s="35">
        <v>1887</v>
      </c>
      <c r="L87" s="59">
        <v>2.3880030372057708E-2</v>
      </c>
      <c r="M87" s="35">
        <v>48</v>
      </c>
      <c r="N87" s="59">
        <v>6.0744115413819289E-4</v>
      </c>
      <c r="O87" s="35">
        <v>798</v>
      </c>
      <c r="P87" s="59">
        <v>1.0098709187547456E-2</v>
      </c>
      <c r="Q87" s="35">
        <v>2707</v>
      </c>
      <c r="R87" s="59">
        <v>3.4257150088585167E-2</v>
      </c>
      <c r="S87" s="37">
        <v>8510</v>
      </c>
      <c r="T87" s="59">
        <v>0.10769425461908377</v>
      </c>
    </row>
    <row r="88" spans="1:20" x14ac:dyDescent="0.2">
      <c r="A88" s="63" t="s">
        <v>323</v>
      </c>
      <c r="C88" s="35">
        <v>75283</v>
      </c>
      <c r="D88" s="59">
        <v>1.0318265743926252</v>
      </c>
      <c r="E88" s="35">
        <v>72097</v>
      </c>
      <c r="F88" s="59">
        <v>0.95767968864152597</v>
      </c>
      <c r="G88" s="35">
        <v>526</v>
      </c>
      <c r="H88" s="59">
        <v>6.9869691696664588E-3</v>
      </c>
      <c r="I88" s="35">
        <v>1427</v>
      </c>
      <c r="J88" s="59">
        <v>1.8955142595273835E-2</v>
      </c>
      <c r="K88" s="35">
        <v>461</v>
      </c>
      <c r="L88" s="59">
        <v>6.1235604319700328E-3</v>
      </c>
      <c r="M88" s="35">
        <v>56</v>
      </c>
      <c r="N88" s="59">
        <v>7.4385983555384349E-4</v>
      </c>
      <c r="O88" s="35">
        <v>975</v>
      </c>
      <c r="P88" s="59">
        <v>1.2951131065446382E-2</v>
      </c>
      <c r="Q88" s="35">
        <v>2137</v>
      </c>
      <c r="R88" s="59">
        <v>2.8386222653188634E-2</v>
      </c>
      <c r="S88" s="37">
        <v>3186</v>
      </c>
      <c r="T88" s="59">
        <v>4.2320311358474028E-2</v>
      </c>
    </row>
    <row r="89" spans="1:20" x14ac:dyDescent="0.2">
      <c r="A89" s="63" t="s">
        <v>324</v>
      </c>
      <c r="C89" s="35">
        <v>78213</v>
      </c>
      <c r="D89" s="59">
        <v>1.0270798972037898</v>
      </c>
      <c r="E89" s="35">
        <v>71896</v>
      </c>
      <c r="F89" s="59">
        <v>0.91923337552580775</v>
      </c>
      <c r="G89" s="35">
        <v>1963</v>
      </c>
      <c r="H89" s="59">
        <v>2.5098129466968405E-2</v>
      </c>
      <c r="I89" s="35">
        <v>1017</v>
      </c>
      <c r="J89" s="59">
        <v>1.3002953473207778E-2</v>
      </c>
      <c r="K89" s="35">
        <v>1374</v>
      </c>
      <c r="L89" s="59">
        <v>1.7567412067047677E-2</v>
      </c>
      <c r="M89" s="35">
        <v>69</v>
      </c>
      <c r="N89" s="59">
        <v>8.822062828430056E-4</v>
      </c>
      <c r="O89" s="35">
        <v>830</v>
      </c>
      <c r="P89" s="59">
        <v>1.0612046590720212E-2</v>
      </c>
      <c r="Q89" s="35">
        <v>3182</v>
      </c>
      <c r="R89" s="59">
        <v>4.0683773797194837E-2</v>
      </c>
      <c r="S89" s="37">
        <v>6317</v>
      </c>
      <c r="T89" s="59">
        <v>8.0766624474192264E-2</v>
      </c>
    </row>
    <row r="90" spans="1:20" x14ac:dyDescent="0.2">
      <c r="A90" s="63" t="s">
        <v>325</v>
      </c>
      <c r="C90" s="35">
        <v>73054</v>
      </c>
      <c r="D90" s="59">
        <v>1.029252333889999</v>
      </c>
      <c r="E90" s="35">
        <v>67564</v>
      </c>
      <c r="F90" s="59">
        <v>0.92485011087688562</v>
      </c>
      <c r="G90" s="35">
        <v>825</v>
      </c>
      <c r="H90" s="59">
        <v>1.1293016125058177E-2</v>
      </c>
      <c r="I90" s="35">
        <v>1096</v>
      </c>
      <c r="J90" s="59">
        <v>1.5002600815834861E-2</v>
      </c>
      <c r="K90" s="35">
        <v>1378</v>
      </c>
      <c r="L90" s="59">
        <v>1.8862759054945655E-2</v>
      </c>
      <c r="M90" s="35">
        <v>51</v>
      </c>
      <c r="N90" s="59">
        <v>6.9811372409450548E-4</v>
      </c>
      <c r="O90" s="35">
        <v>852</v>
      </c>
      <c r="P90" s="59">
        <v>1.1662605743696444E-2</v>
      </c>
      <c r="Q90" s="35">
        <v>3425</v>
      </c>
      <c r="R90" s="59">
        <v>4.6883127549483941E-2</v>
      </c>
      <c r="S90" s="37">
        <v>5490</v>
      </c>
      <c r="T90" s="59">
        <v>7.5149889123114405E-2</v>
      </c>
    </row>
    <row r="91" spans="1:20" x14ac:dyDescent="0.2">
      <c r="A91" s="63" t="s">
        <v>326</v>
      </c>
      <c r="C91" s="35">
        <v>74801</v>
      </c>
      <c r="D91" s="59">
        <v>1.0273392066950977</v>
      </c>
      <c r="E91" s="35">
        <v>56555</v>
      </c>
      <c r="F91" s="59">
        <v>0.75607277977567144</v>
      </c>
      <c r="G91" s="35">
        <v>2041</v>
      </c>
      <c r="H91" s="59">
        <v>2.7285731474178152E-2</v>
      </c>
      <c r="I91" s="35">
        <v>872</v>
      </c>
      <c r="J91" s="59">
        <v>1.16575981604524E-2</v>
      </c>
      <c r="K91" s="35">
        <v>4317</v>
      </c>
      <c r="L91" s="59">
        <v>5.7713132177377308E-2</v>
      </c>
      <c r="M91" s="35">
        <v>102</v>
      </c>
      <c r="N91" s="59">
        <v>1.3636181334474137E-3</v>
      </c>
      <c r="O91" s="35">
        <v>727</v>
      </c>
      <c r="P91" s="59">
        <v>9.7191214021202926E-3</v>
      </c>
      <c r="Q91" s="35">
        <v>12232</v>
      </c>
      <c r="R91" s="59">
        <v>0.16352722557185065</v>
      </c>
      <c r="S91" s="37">
        <v>18246</v>
      </c>
      <c r="T91" s="59">
        <v>0.24392722022432856</v>
      </c>
    </row>
    <row r="92" spans="1:20" x14ac:dyDescent="0.2">
      <c r="A92" s="63" t="s">
        <v>327</v>
      </c>
      <c r="C92" s="35">
        <v>70168</v>
      </c>
      <c r="D92" s="59">
        <v>1.0386928514422529</v>
      </c>
      <c r="E92" s="35">
        <v>64667</v>
      </c>
      <c r="F92" s="59">
        <v>0.921602439858625</v>
      </c>
      <c r="G92" s="35">
        <v>1818</v>
      </c>
      <c r="H92" s="59">
        <v>2.5909246380116293E-2</v>
      </c>
      <c r="I92" s="35">
        <v>1724</v>
      </c>
      <c r="J92" s="59">
        <v>2.4569604378064075E-2</v>
      </c>
      <c r="K92" s="35">
        <v>793</v>
      </c>
      <c r="L92" s="59">
        <v>1.1301447953483069E-2</v>
      </c>
      <c r="M92" s="35">
        <v>54</v>
      </c>
      <c r="N92" s="59">
        <v>7.6958157564701864E-4</v>
      </c>
      <c r="O92" s="35">
        <v>1011</v>
      </c>
      <c r="P92" s="59">
        <v>1.4408277277391404E-2</v>
      </c>
      <c r="Q92" s="35">
        <v>2816</v>
      </c>
      <c r="R92" s="59">
        <v>4.0132254018926006E-2</v>
      </c>
      <c r="S92" s="37">
        <v>5501</v>
      </c>
      <c r="T92" s="59">
        <v>7.8397560141374986E-2</v>
      </c>
    </row>
    <row r="93" spans="1:20" x14ac:dyDescent="0.2">
      <c r="A93" s="63" t="s">
        <v>328</v>
      </c>
      <c r="C93" s="35">
        <v>66135</v>
      </c>
      <c r="D93" s="59">
        <v>1.0434868072881227</v>
      </c>
      <c r="E93" s="35">
        <v>45542</v>
      </c>
      <c r="F93" s="59">
        <v>0.68862175852423069</v>
      </c>
      <c r="G93" s="35">
        <v>16761</v>
      </c>
      <c r="H93" s="59">
        <v>0.25343615332274894</v>
      </c>
      <c r="I93" s="35">
        <v>1638</v>
      </c>
      <c r="J93" s="59">
        <v>2.4767520979814016E-2</v>
      </c>
      <c r="K93" s="35">
        <v>501</v>
      </c>
      <c r="L93" s="59">
        <v>7.5754139260603313E-3</v>
      </c>
      <c r="M93" s="35">
        <v>63</v>
      </c>
      <c r="N93" s="59">
        <v>9.5259696076207753E-4</v>
      </c>
      <c r="O93" s="35">
        <v>916</v>
      </c>
      <c r="P93" s="59">
        <v>1.3850457397747033E-2</v>
      </c>
      <c r="Q93" s="35">
        <v>3590</v>
      </c>
      <c r="R93" s="59">
        <v>5.4282906176759661E-2</v>
      </c>
      <c r="S93" s="37">
        <v>20593</v>
      </c>
      <c r="T93" s="59">
        <v>0.31137824147576926</v>
      </c>
    </row>
    <row r="94" spans="1:20" x14ac:dyDescent="0.2">
      <c r="A94" s="63" t="s">
        <v>329</v>
      </c>
      <c r="C94" s="35">
        <v>75567</v>
      </c>
      <c r="D94" s="59">
        <v>1.0321833604615771</v>
      </c>
      <c r="E94" s="35">
        <v>69021</v>
      </c>
      <c r="F94" s="59">
        <v>0.91337488586287663</v>
      </c>
      <c r="G94" s="35">
        <v>1724</v>
      </c>
      <c r="H94" s="59">
        <v>2.2814191379835112E-2</v>
      </c>
      <c r="I94" s="35">
        <v>1295</v>
      </c>
      <c r="J94" s="59">
        <v>1.713711011420329E-2</v>
      </c>
      <c r="K94" s="35">
        <v>1854</v>
      </c>
      <c r="L94" s="59">
        <v>2.453451903608718E-2</v>
      </c>
      <c r="M94" s="35">
        <v>62</v>
      </c>
      <c r="N94" s="59">
        <v>8.2046395913560157E-4</v>
      </c>
      <c r="O94" s="35">
        <v>902</v>
      </c>
      <c r="P94" s="59">
        <v>1.1936427276456654E-2</v>
      </c>
      <c r="Q94" s="35">
        <v>3141</v>
      </c>
      <c r="R94" s="59">
        <v>4.1565762832982654E-2</v>
      </c>
      <c r="S94" s="37">
        <v>6546</v>
      </c>
      <c r="T94" s="59">
        <v>8.6625114137123344E-2</v>
      </c>
    </row>
    <row r="95" spans="1:20" x14ac:dyDescent="0.2">
      <c r="A95" s="63" t="s">
        <v>330</v>
      </c>
      <c r="C95" s="35">
        <v>72875</v>
      </c>
      <c r="D95" s="59">
        <v>1.027499142367067</v>
      </c>
      <c r="E95" s="35">
        <v>62392</v>
      </c>
      <c r="F95" s="59">
        <v>0.85615094339622644</v>
      </c>
      <c r="G95" s="35">
        <v>5045</v>
      </c>
      <c r="H95" s="59">
        <v>6.9228130360205836E-2</v>
      </c>
      <c r="I95" s="35">
        <v>1055</v>
      </c>
      <c r="J95" s="59">
        <v>1.4476843910806175E-2</v>
      </c>
      <c r="K95" s="35">
        <v>1773</v>
      </c>
      <c r="L95" s="59">
        <v>2.4329331046312179E-2</v>
      </c>
      <c r="M95" s="35">
        <v>75</v>
      </c>
      <c r="N95" s="59">
        <v>1.0291595197255575E-3</v>
      </c>
      <c r="O95" s="35">
        <v>751</v>
      </c>
      <c r="P95" s="59">
        <v>1.0305317324185249E-2</v>
      </c>
      <c r="Q95" s="35">
        <v>3788</v>
      </c>
      <c r="R95" s="59">
        <v>5.1979416809605487E-2</v>
      </c>
      <c r="S95" s="37">
        <v>10483</v>
      </c>
      <c r="T95" s="59">
        <v>0.14384905660377359</v>
      </c>
    </row>
    <row r="96" spans="1:20" x14ac:dyDescent="0.2">
      <c r="A96" s="63" t="s">
        <v>331</v>
      </c>
      <c r="C96" s="35">
        <v>58640</v>
      </c>
      <c r="D96" s="59">
        <v>1.0363574351978173</v>
      </c>
      <c r="E96" s="35">
        <v>31086</v>
      </c>
      <c r="F96" s="59">
        <v>0.53011596180081855</v>
      </c>
      <c r="G96" s="35">
        <v>20817</v>
      </c>
      <c r="H96" s="59">
        <v>0.35499658935879946</v>
      </c>
      <c r="I96" s="35">
        <v>967</v>
      </c>
      <c r="J96" s="59">
        <v>1.6490450204638473E-2</v>
      </c>
      <c r="K96" s="35">
        <v>446</v>
      </c>
      <c r="L96" s="59">
        <v>7.6057298772169166E-3</v>
      </c>
      <c r="M96" s="35">
        <v>31</v>
      </c>
      <c r="N96" s="59">
        <v>5.2864938608458386E-4</v>
      </c>
      <c r="O96" s="35">
        <v>681</v>
      </c>
      <c r="P96" s="59">
        <v>1.1613233287858118E-2</v>
      </c>
      <c r="Q96" s="35">
        <v>6744</v>
      </c>
      <c r="R96" s="59">
        <v>0.1150068212824011</v>
      </c>
      <c r="S96" s="37">
        <v>27554</v>
      </c>
      <c r="T96" s="59">
        <v>0.46988403819918145</v>
      </c>
    </row>
    <row r="97" spans="1:20" x14ac:dyDescent="0.2">
      <c r="A97" s="63" t="s">
        <v>332</v>
      </c>
      <c r="C97" s="35">
        <v>66722</v>
      </c>
      <c r="D97" s="59">
        <v>1.0339618116962921</v>
      </c>
      <c r="E97" s="35">
        <v>61426</v>
      </c>
      <c r="F97" s="59">
        <v>0.92062588051916905</v>
      </c>
      <c r="G97" s="35">
        <v>1592</v>
      </c>
      <c r="H97" s="59">
        <v>2.3860196037289051E-2</v>
      </c>
      <c r="I97" s="35">
        <v>1257</v>
      </c>
      <c r="J97" s="59">
        <v>1.8839363328437397E-2</v>
      </c>
      <c r="K97" s="35">
        <v>596</v>
      </c>
      <c r="L97" s="59">
        <v>8.9325859536584628E-3</v>
      </c>
      <c r="M97" s="35">
        <v>14</v>
      </c>
      <c r="N97" s="59">
        <v>2.0982584454902432E-4</v>
      </c>
      <c r="O97" s="35">
        <v>720</v>
      </c>
      <c r="P97" s="59">
        <v>1.0791043433949822E-2</v>
      </c>
      <c r="Q97" s="35">
        <v>3383</v>
      </c>
      <c r="R97" s="59">
        <v>5.0702916579239234E-2</v>
      </c>
      <c r="S97" s="37">
        <v>5296</v>
      </c>
      <c r="T97" s="59">
        <v>7.937411948083091E-2</v>
      </c>
    </row>
    <row r="98" spans="1:20" x14ac:dyDescent="0.2">
      <c r="A98" s="63" t="s">
        <v>333</v>
      </c>
      <c r="C98" s="35">
        <v>66956</v>
      </c>
      <c r="D98" s="59">
        <v>1.0329918155206406</v>
      </c>
      <c r="E98" s="35">
        <v>64971</v>
      </c>
      <c r="F98" s="59">
        <v>0.97035366509349419</v>
      </c>
      <c r="G98" s="35">
        <v>402</v>
      </c>
      <c r="H98" s="59">
        <v>6.0039428878666586E-3</v>
      </c>
      <c r="I98" s="35">
        <v>1602</v>
      </c>
      <c r="J98" s="59">
        <v>2.3926160463588027E-2</v>
      </c>
      <c r="K98" s="35">
        <v>266</v>
      </c>
      <c r="L98" s="59">
        <v>3.9727582292849034E-3</v>
      </c>
      <c r="M98" s="35">
        <v>36</v>
      </c>
      <c r="N98" s="59">
        <v>5.3766652727164107E-4</v>
      </c>
      <c r="O98" s="35">
        <v>823</v>
      </c>
      <c r="P98" s="59">
        <v>1.2291654220682239E-2</v>
      </c>
      <c r="Q98" s="35">
        <v>1065</v>
      </c>
      <c r="R98" s="59">
        <v>1.5905968098452714E-2</v>
      </c>
      <c r="S98" s="37">
        <v>1985</v>
      </c>
      <c r="T98" s="59">
        <v>2.9646334906505766E-2</v>
      </c>
    </row>
    <row r="99" spans="1:20" x14ac:dyDescent="0.2">
      <c r="A99" s="63" t="s">
        <v>334</v>
      </c>
      <c r="C99" s="35">
        <v>67218</v>
      </c>
      <c r="D99" s="59">
        <v>1.0355559522746884</v>
      </c>
      <c r="E99" s="35">
        <v>62937</v>
      </c>
      <c r="F99" s="59">
        <v>0.93631170222261895</v>
      </c>
      <c r="G99" s="35">
        <v>1029</v>
      </c>
      <c r="H99" s="59">
        <v>1.5308399535838615E-2</v>
      </c>
      <c r="I99" s="35">
        <v>1335</v>
      </c>
      <c r="J99" s="59">
        <v>1.9860751584397037E-2</v>
      </c>
      <c r="K99" s="35">
        <v>1525</v>
      </c>
      <c r="L99" s="59">
        <v>2.2687375405397364E-2</v>
      </c>
      <c r="M99" s="35">
        <v>88</v>
      </c>
      <c r="N99" s="59">
        <v>1.30917313814752E-3</v>
      </c>
      <c r="O99" s="35">
        <v>966</v>
      </c>
      <c r="P99" s="59">
        <v>1.4371150584664823E-2</v>
      </c>
      <c r="Q99" s="35">
        <v>1728</v>
      </c>
      <c r="R99" s="59">
        <v>2.5707399803624031E-2</v>
      </c>
      <c r="S99" s="37">
        <v>4281</v>
      </c>
      <c r="T99" s="59">
        <v>6.3688297777381053E-2</v>
      </c>
    </row>
    <row r="100" spans="1:20" x14ac:dyDescent="0.2">
      <c r="A100" s="63" t="s">
        <v>335</v>
      </c>
      <c r="C100" s="35">
        <v>66697</v>
      </c>
      <c r="D100" s="59">
        <v>1.039027242604615</v>
      </c>
      <c r="E100" s="35">
        <v>59655</v>
      </c>
      <c r="F100" s="59">
        <v>0.89441803979189471</v>
      </c>
      <c r="G100" s="35">
        <v>2361</v>
      </c>
      <c r="H100" s="59">
        <v>3.539889350345593E-2</v>
      </c>
      <c r="I100" s="35">
        <v>2864</v>
      </c>
      <c r="J100" s="59">
        <v>4.2940462089749165E-2</v>
      </c>
      <c r="K100" s="35">
        <v>1256</v>
      </c>
      <c r="L100" s="59">
        <v>1.8831431698577147E-2</v>
      </c>
      <c r="M100" s="35">
        <v>48</v>
      </c>
      <c r="N100" s="59">
        <v>7.196725489902095E-4</v>
      </c>
      <c r="O100" s="35">
        <v>766</v>
      </c>
      <c r="P100" s="59">
        <v>1.1484774427635427E-2</v>
      </c>
      <c r="Q100" s="35">
        <v>2350</v>
      </c>
      <c r="R100" s="59">
        <v>3.5233968544312336E-2</v>
      </c>
      <c r="S100" s="37">
        <v>7042</v>
      </c>
      <c r="T100" s="59">
        <v>0.10558196020810531</v>
      </c>
    </row>
    <row r="101" spans="1:20" x14ac:dyDescent="0.2">
      <c r="A101" s="63" t="s">
        <v>336</v>
      </c>
      <c r="C101" s="35">
        <v>69563</v>
      </c>
      <c r="D101" s="59">
        <v>1.0354786308813593</v>
      </c>
      <c r="E101" s="35">
        <v>62110</v>
      </c>
      <c r="F101" s="59">
        <v>0.89285970990325314</v>
      </c>
      <c r="G101" s="35">
        <v>1379</v>
      </c>
      <c r="H101" s="59">
        <v>1.9823756882250621E-2</v>
      </c>
      <c r="I101" s="35">
        <v>1686</v>
      </c>
      <c r="J101" s="59">
        <v>2.4237022555093943E-2</v>
      </c>
      <c r="K101" s="35">
        <v>379</v>
      </c>
      <c r="L101" s="59">
        <v>5.448298664519932E-3</v>
      </c>
      <c r="M101" s="35">
        <v>73</v>
      </c>
      <c r="N101" s="59">
        <v>1.0494084498943405E-3</v>
      </c>
      <c r="O101" s="35">
        <v>913</v>
      </c>
      <c r="P101" s="59">
        <v>1.3124793352788121E-2</v>
      </c>
      <c r="Q101" s="35">
        <v>5491</v>
      </c>
      <c r="R101" s="59">
        <v>7.8935641073559215E-2</v>
      </c>
      <c r="S101" s="37">
        <v>7453</v>
      </c>
      <c r="T101" s="59">
        <v>0.10714029009674683</v>
      </c>
    </row>
    <row r="102" spans="1:20" x14ac:dyDescent="0.2">
      <c r="A102" s="63" t="s">
        <v>337</v>
      </c>
      <c r="C102" s="35">
        <v>77464</v>
      </c>
      <c r="D102" s="59">
        <v>1.0340028916658062</v>
      </c>
      <c r="E102" s="35">
        <v>72874</v>
      </c>
      <c r="F102" s="59">
        <v>0.94074666942063412</v>
      </c>
      <c r="G102" s="35">
        <v>1062</v>
      </c>
      <c r="H102" s="59">
        <v>1.3709594134049366E-2</v>
      </c>
      <c r="I102" s="35">
        <v>2458</v>
      </c>
      <c r="J102" s="59">
        <v>3.1730868532479604E-2</v>
      </c>
      <c r="K102" s="35">
        <v>477</v>
      </c>
      <c r="L102" s="59">
        <v>6.1576990602086133E-3</v>
      </c>
      <c r="M102" s="35">
        <v>40</v>
      </c>
      <c r="N102" s="59">
        <v>5.1636889393782916E-4</v>
      </c>
      <c r="O102" s="35">
        <v>1053</v>
      </c>
      <c r="P102" s="59">
        <v>1.3593411132913354E-2</v>
      </c>
      <c r="Q102" s="35">
        <v>2134</v>
      </c>
      <c r="R102" s="59">
        <v>2.7548280491583189E-2</v>
      </c>
      <c r="S102" s="37">
        <v>4590</v>
      </c>
      <c r="T102" s="59">
        <v>5.9253330579365902E-2</v>
      </c>
    </row>
    <row r="103" spans="1:20" x14ac:dyDescent="0.2">
      <c r="A103" s="63" t="s">
        <v>338</v>
      </c>
      <c r="C103" s="35">
        <v>65798</v>
      </c>
      <c r="D103" s="59">
        <v>1.0384054226572237</v>
      </c>
      <c r="E103" s="35">
        <v>62691</v>
      </c>
      <c r="F103" s="59">
        <v>0.95277971974832065</v>
      </c>
      <c r="G103" s="35">
        <v>1166</v>
      </c>
      <c r="H103" s="59">
        <v>1.7720903370923129E-2</v>
      </c>
      <c r="I103" s="35">
        <v>1559</v>
      </c>
      <c r="J103" s="59">
        <v>2.3693729292683669E-2</v>
      </c>
      <c r="K103" s="35">
        <v>624</v>
      </c>
      <c r="L103" s="59">
        <v>9.4835709292075739E-3</v>
      </c>
      <c r="M103" s="35">
        <v>20</v>
      </c>
      <c r="N103" s="59">
        <v>3.0396060670537098E-4</v>
      </c>
      <c r="O103" s="35">
        <v>990</v>
      </c>
      <c r="P103" s="59">
        <v>1.5046050031915864E-2</v>
      </c>
      <c r="Q103" s="35">
        <v>1275</v>
      </c>
      <c r="R103" s="59">
        <v>1.93774886774674E-2</v>
      </c>
      <c r="S103" s="37">
        <v>3107</v>
      </c>
      <c r="T103" s="59">
        <v>4.7220280251679382E-2</v>
      </c>
    </row>
    <row r="104" spans="1:20" x14ac:dyDescent="0.2">
      <c r="A104" s="63" t="s">
        <v>339</v>
      </c>
      <c r="C104" s="35">
        <v>73666</v>
      </c>
      <c r="D104" s="59">
        <v>1.0329459995113079</v>
      </c>
      <c r="E104" s="35">
        <v>71411</v>
      </c>
      <c r="F104" s="59">
        <v>0.96938886324763118</v>
      </c>
      <c r="G104" s="35">
        <v>355</v>
      </c>
      <c r="H104" s="59">
        <v>4.8190481361822281E-3</v>
      </c>
      <c r="I104" s="35">
        <v>1698</v>
      </c>
      <c r="J104" s="59">
        <v>2.3049982352781474E-2</v>
      </c>
      <c r="K104" s="35">
        <v>361</v>
      </c>
      <c r="L104" s="59">
        <v>4.9004968370754487E-3</v>
      </c>
      <c r="M104" s="35">
        <v>44</v>
      </c>
      <c r="N104" s="59">
        <v>5.9729047321695216E-4</v>
      </c>
      <c r="O104" s="35">
        <v>987</v>
      </c>
      <c r="P104" s="59">
        <v>1.3398311296934813E-2</v>
      </c>
      <c r="Q104" s="35">
        <v>1237</v>
      </c>
      <c r="R104" s="59">
        <v>1.6792007167485679E-2</v>
      </c>
      <c r="S104" s="37">
        <v>2255</v>
      </c>
      <c r="T104" s="59">
        <v>3.06111367523688E-2</v>
      </c>
    </row>
    <row r="105" spans="1:20" x14ac:dyDescent="0.2">
      <c r="A105" s="63" t="s">
        <v>340</v>
      </c>
      <c r="C105" s="35">
        <v>76419</v>
      </c>
      <c r="D105" s="59">
        <v>1.0342584959237886</v>
      </c>
      <c r="E105" s="35">
        <v>72398</v>
      </c>
      <c r="F105" s="59">
        <v>0.94738219552729031</v>
      </c>
      <c r="G105" s="35">
        <v>696</v>
      </c>
      <c r="H105" s="59">
        <v>9.107682644368547E-3</v>
      </c>
      <c r="I105" s="35">
        <v>1943</v>
      </c>
      <c r="J105" s="59">
        <v>2.5425614048862195E-2</v>
      </c>
      <c r="K105" s="35">
        <v>914</v>
      </c>
      <c r="L105" s="59">
        <v>1.1960376346196627E-2</v>
      </c>
      <c r="M105" s="35">
        <v>94</v>
      </c>
      <c r="N105" s="59">
        <v>1.2300605870267866E-3</v>
      </c>
      <c r="O105" s="35">
        <v>1010</v>
      </c>
      <c r="P105" s="59">
        <v>1.3216608435075047E-2</v>
      </c>
      <c r="Q105" s="35">
        <v>1982</v>
      </c>
      <c r="R105" s="59">
        <v>2.5935958334969051E-2</v>
      </c>
      <c r="S105" s="37">
        <v>4021</v>
      </c>
      <c r="T105" s="59">
        <v>5.2617804472709667E-2</v>
      </c>
    </row>
    <row r="106" spans="1:20" x14ac:dyDescent="0.2">
      <c r="A106" s="63" t="s">
        <v>341</v>
      </c>
      <c r="C106" s="35">
        <v>74969</v>
      </c>
      <c r="D106" s="59">
        <v>1.034814389947845</v>
      </c>
      <c r="E106" s="35">
        <v>72652</v>
      </c>
      <c r="F106" s="59">
        <v>0.96909389214208541</v>
      </c>
      <c r="G106" s="35">
        <v>367</v>
      </c>
      <c r="H106" s="59">
        <v>4.8953567474556148E-3</v>
      </c>
      <c r="I106" s="35">
        <v>2070</v>
      </c>
      <c r="J106" s="59">
        <v>2.7611412717256464E-2</v>
      </c>
      <c r="K106" s="35">
        <v>407</v>
      </c>
      <c r="L106" s="59">
        <v>5.4289106163881067E-3</v>
      </c>
      <c r="M106" s="35">
        <v>89</v>
      </c>
      <c r="N106" s="59">
        <v>1.187157358374795E-3</v>
      </c>
      <c r="O106" s="35">
        <v>1014</v>
      </c>
      <c r="P106" s="59">
        <v>1.3525590577438674E-2</v>
      </c>
      <c r="Q106" s="35">
        <v>980</v>
      </c>
      <c r="R106" s="59">
        <v>1.3072069788846057E-2</v>
      </c>
      <c r="S106" s="37">
        <v>2317</v>
      </c>
      <c r="T106" s="59">
        <v>3.0906107857914606E-2</v>
      </c>
    </row>
    <row r="107" spans="1:20" x14ac:dyDescent="0.2">
      <c r="A107" s="63" t="s">
        <v>342</v>
      </c>
      <c r="C107" s="35">
        <v>75969</v>
      </c>
      <c r="D107" s="59">
        <v>1.032065711013703</v>
      </c>
      <c r="E107" s="35">
        <v>73725</v>
      </c>
      <c r="F107" s="59">
        <v>0.97046163566718002</v>
      </c>
      <c r="G107" s="35">
        <v>479</v>
      </c>
      <c r="H107" s="59">
        <v>6.3052034382445471E-3</v>
      </c>
      <c r="I107" s="35">
        <v>1903</v>
      </c>
      <c r="J107" s="59">
        <v>2.5049691321460069E-2</v>
      </c>
      <c r="K107" s="35">
        <v>480</v>
      </c>
      <c r="L107" s="59">
        <v>6.3183667022074794E-3</v>
      </c>
      <c r="M107" s="35">
        <v>63</v>
      </c>
      <c r="N107" s="59">
        <v>8.2928562966473162E-4</v>
      </c>
      <c r="O107" s="35">
        <v>830</v>
      </c>
      <c r="P107" s="59">
        <v>1.0925509089233766E-2</v>
      </c>
      <c r="Q107" s="35">
        <v>925</v>
      </c>
      <c r="R107" s="59">
        <v>1.2176019165712331E-2</v>
      </c>
      <c r="S107" s="37">
        <v>2244</v>
      </c>
      <c r="T107" s="59">
        <v>2.9538364332819967E-2</v>
      </c>
    </row>
    <row r="108" spans="1:20" x14ac:dyDescent="0.2">
      <c r="A108" s="63" t="s">
        <v>343</v>
      </c>
      <c r="C108" s="35">
        <v>76239</v>
      </c>
      <c r="D108" s="59">
        <v>1.0551292645496402</v>
      </c>
      <c r="E108" s="35">
        <v>65389</v>
      </c>
      <c r="F108" s="59">
        <v>0.85768438725586638</v>
      </c>
      <c r="G108" s="35">
        <v>3039</v>
      </c>
      <c r="H108" s="59">
        <v>3.9861488214693271E-2</v>
      </c>
      <c r="I108" s="35">
        <v>9430</v>
      </c>
      <c r="J108" s="59">
        <v>0.1236899749472055</v>
      </c>
      <c r="K108" s="35">
        <v>524</v>
      </c>
      <c r="L108" s="59">
        <v>6.8731226799931796E-3</v>
      </c>
      <c r="M108" s="35">
        <v>90</v>
      </c>
      <c r="N108" s="59">
        <v>1.180498170227836E-3</v>
      </c>
      <c r="O108" s="35">
        <v>834</v>
      </c>
      <c r="P108" s="59">
        <v>1.0939283044111282E-2</v>
      </c>
      <c r="Q108" s="35">
        <v>1136</v>
      </c>
      <c r="R108" s="59">
        <v>1.4900510237542465E-2</v>
      </c>
      <c r="S108" s="37">
        <v>10850</v>
      </c>
      <c r="T108" s="59">
        <v>0.14231561274413357</v>
      </c>
    </row>
    <row r="109" spans="1:20" x14ac:dyDescent="0.2">
      <c r="A109" s="63" t="s">
        <v>344</v>
      </c>
      <c r="C109" s="35">
        <v>69661</v>
      </c>
      <c r="D109" s="59">
        <v>1.0328878425517867</v>
      </c>
      <c r="E109" s="35">
        <v>66950</v>
      </c>
      <c r="F109" s="59">
        <v>0.96108295890096329</v>
      </c>
      <c r="G109" s="35">
        <v>350</v>
      </c>
      <c r="H109" s="59">
        <v>5.0243321227085459E-3</v>
      </c>
      <c r="I109" s="35">
        <v>2518</v>
      </c>
      <c r="J109" s="59">
        <v>3.6146480814228908E-2</v>
      </c>
      <c r="K109" s="35">
        <v>511</v>
      </c>
      <c r="L109" s="59">
        <v>7.335524899154477E-3</v>
      </c>
      <c r="M109" s="35">
        <v>43</v>
      </c>
      <c r="N109" s="59">
        <v>6.1727508936133563E-4</v>
      </c>
      <c r="O109" s="35">
        <v>686</v>
      </c>
      <c r="P109" s="59">
        <v>9.8476909605087499E-3</v>
      </c>
      <c r="Q109" s="35">
        <v>894</v>
      </c>
      <c r="R109" s="59">
        <v>1.2833579764861257E-2</v>
      </c>
      <c r="S109" s="37">
        <v>2711</v>
      </c>
      <c r="T109" s="59">
        <v>3.8917041099036764E-2</v>
      </c>
    </row>
    <row r="110" spans="1:20" x14ac:dyDescent="0.2">
      <c r="A110" s="63" t="s">
        <v>345</v>
      </c>
      <c r="C110" s="35">
        <v>68965</v>
      </c>
      <c r="D110" s="59">
        <v>1.0419923149423622</v>
      </c>
      <c r="E110" s="35">
        <v>64252</v>
      </c>
      <c r="F110" s="59">
        <v>0.93166098745740589</v>
      </c>
      <c r="G110" s="35">
        <v>1499</v>
      </c>
      <c r="H110" s="59">
        <v>2.173566301747263E-2</v>
      </c>
      <c r="I110" s="35">
        <v>3648</v>
      </c>
      <c r="J110" s="59">
        <v>5.2896396722975421E-2</v>
      </c>
      <c r="K110" s="35">
        <v>574</v>
      </c>
      <c r="L110" s="59">
        <v>8.3230624229681718E-3</v>
      </c>
      <c r="M110" s="35">
        <v>39</v>
      </c>
      <c r="N110" s="59">
        <v>5.6550424128180962E-4</v>
      </c>
      <c r="O110" s="35">
        <v>721</v>
      </c>
      <c r="P110" s="59">
        <v>1.0454578409338069E-2</v>
      </c>
      <c r="Q110" s="35">
        <v>1128</v>
      </c>
      <c r="R110" s="59">
        <v>1.6356122670920032E-2</v>
      </c>
      <c r="S110" s="37">
        <v>4713</v>
      </c>
      <c r="T110" s="59">
        <v>6.8339012542594071E-2</v>
      </c>
    </row>
    <row r="111" spans="1:20" x14ac:dyDescent="0.2">
      <c r="A111" s="63" t="s">
        <v>346</v>
      </c>
      <c r="C111" s="35">
        <v>68378</v>
      </c>
      <c r="D111" s="59">
        <v>1.034323905349674</v>
      </c>
      <c r="E111" s="35">
        <v>64042</v>
      </c>
      <c r="F111" s="59">
        <v>0.93658779139489312</v>
      </c>
      <c r="G111" s="35">
        <v>1119</v>
      </c>
      <c r="H111" s="59">
        <v>1.6364912691216472E-2</v>
      </c>
      <c r="I111" s="35">
        <v>2696</v>
      </c>
      <c r="J111" s="59">
        <v>3.9427886162215917E-2</v>
      </c>
      <c r="K111" s="35">
        <v>1098</v>
      </c>
      <c r="L111" s="59">
        <v>1.6057796367252627E-2</v>
      </c>
      <c r="M111" s="35">
        <v>68</v>
      </c>
      <c r="N111" s="59">
        <v>9.9447190616865078E-4</v>
      </c>
      <c r="O111" s="35">
        <v>776</v>
      </c>
      <c r="P111" s="59">
        <v>1.1348679399806955E-2</v>
      </c>
      <c r="Q111" s="35">
        <v>926</v>
      </c>
      <c r="R111" s="59">
        <v>1.3542367428120155E-2</v>
      </c>
      <c r="S111" s="37">
        <v>4336</v>
      </c>
      <c r="T111" s="59">
        <v>6.3412208605106907E-2</v>
      </c>
    </row>
    <row r="112" spans="1:20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12"/>
    </row>
    <row r="113" spans="1:20" x14ac:dyDescent="0.2">
      <c r="A113" s="72" t="s">
        <v>309</v>
      </c>
      <c r="B113" s="5"/>
      <c r="C113" s="15">
        <f>SUM(C2:C111)</f>
        <v>7914602</v>
      </c>
      <c r="D113" s="12">
        <f>F113+H113+J113+L113+N113+P113+R113</f>
        <v>1.036371633090331</v>
      </c>
      <c r="E113" s="15">
        <f>SUM(E2:E111)</f>
        <v>6185413</v>
      </c>
      <c r="F113" s="12">
        <f>E113/C113</f>
        <v>0.78151914650919907</v>
      </c>
      <c r="G113" s="15">
        <f>SUM(G2:G111)</f>
        <v>1092592</v>
      </c>
      <c r="H113" s="12">
        <f>G113/C113</f>
        <v>0.13804762387293765</v>
      </c>
      <c r="I113" s="15">
        <f>SUM(I2:I111)</f>
        <v>156327</v>
      </c>
      <c r="J113" s="12">
        <f>I113/C113</f>
        <v>1.9751719669542447E-2</v>
      </c>
      <c r="K113" s="15">
        <f>SUM(K2:K111)</f>
        <v>296796</v>
      </c>
      <c r="L113" s="12">
        <f>K113/C113</f>
        <v>3.7499801000732573E-2</v>
      </c>
      <c r="M113" s="15">
        <f>SUM(M2:M111)</f>
        <v>6418</v>
      </c>
      <c r="N113" s="12">
        <f>M113/C113</f>
        <v>8.1090622118459019E-4</v>
      </c>
      <c r="O113" s="15">
        <f>SUM(O2:O111)</f>
        <v>97278</v>
      </c>
      <c r="P113" s="12">
        <f>O113/C113</f>
        <v>1.2290952848924052E-2</v>
      </c>
      <c r="Q113" s="15">
        <f>SUM(Q2:Q111)</f>
        <v>367645</v>
      </c>
      <c r="R113" s="12">
        <f>Q113/C113</f>
        <v>4.6451482967810639E-2</v>
      </c>
      <c r="S113" s="15">
        <f>SUM(S2:S111)</f>
        <v>1729189</v>
      </c>
      <c r="T113" s="59">
        <f t="shared" ref="T113" si="0">S113/$C113</f>
        <v>0.21848085349080093</v>
      </c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37</v>
      </c>
      <c r="G116" s="15"/>
      <c r="H116" s="15">
        <f>COUNTIF(H$2:H$111,("&gt;90%"))</f>
        <v>3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15"/>
      <c r="T116" s="15">
        <f>COUNTIF(T$2:T$111,("&gt;90%"))</f>
        <v>3</v>
      </c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29</v>
      </c>
      <c r="G117" s="15"/>
      <c r="H117" s="15">
        <f>COUNTIF(H$2:H$111,("&gt;80%"))-(H116)</f>
        <v>0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>
        <f>COUNTIF(T$2:T$111,("&gt;80%"))-(T116)</f>
        <v>1</v>
      </c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18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15"/>
      <c r="T118" s="15">
        <f>COUNTIF(T$2:T$111,("&gt;70%"))-(SUM(T116:T$117))</f>
        <v>2</v>
      </c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8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15"/>
      <c r="T119" s="15">
        <f>COUNTIF(T$2:T$111,("&gt;65%"))-(SUM(T$116:T118))</f>
        <v>3</v>
      </c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3</v>
      </c>
      <c r="G120" s="15"/>
      <c r="H120" s="15">
        <f>COUNTIF(H$2:H$111,("&gt;60%"))-(SUM(H$116:H119))</f>
        <v>3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15"/>
      <c r="T120" s="15">
        <f>COUNTIF(T$2:T$111,("&gt;60%"))-(SUM(T$116:T119))</f>
        <v>3</v>
      </c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1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15"/>
      <c r="T121" s="15">
        <f>COUNTIF(T$2:T$111,("&gt;55%"))-(SUM(T$116:T120))</f>
        <v>1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0</v>
      </c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0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15"/>
      <c r="T123" s="15">
        <f>COUNTIF(T$2:T$111,("&gt;45%"))-(SUM(T$116:T122))</f>
        <v>1</v>
      </c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15"/>
      <c r="T124" s="15">
        <f>COUNTIF(T$2:T$111,("&gt;40%"))-(SUM(T$116:T123))</f>
        <v>1</v>
      </c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3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0</v>
      </c>
      <c r="S125" s="15"/>
      <c r="T125" s="15">
        <f>COUNTIF(T$2:T$111,("&gt;35%"))-(SUM(T$116:T124))</f>
        <v>3</v>
      </c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3</v>
      </c>
      <c r="G126" s="15"/>
      <c r="H126" s="15">
        <f>COUNTIF(H$2:H$111,("&gt;30%"))-(SUM(H$116:H125))</f>
        <v>0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1</v>
      </c>
      <c r="S126" s="15"/>
      <c r="T126" s="15">
        <f>COUNTIF(T$2:T$111,("&gt;30%"))-(SUM(T$116:T125))</f>
        <v>8</v>
      </c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12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1</v>
      </c>
      <c r="S127" s="15"/>
      <c r="T127" s="15">
        <f>COUNTIF(T$2:T$111,("&gt;20%"))-(SUM(T$116:T126))</f>
        <v>18</v>
      </c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1</v>
      </c>
      <c r="G128" s="15"/>
      <c r="H128" s="15">
        <f>COUNTIF(H$2:H$111,("&gt;10%"))-(SUM(H$116:H127))</f>
        <v>10</v>
      </c>
      <c r="I128" s="15"/>
      <c r="J128" s="15">
        <f>COUNTIF(J$2:J$111,("&gt;10%"))-(SUM(J$116:J127))</f>
        <v>1</v>
      </c>
      <c r="K128" s="15"/>
      <c r="L128" s="15">
        <f>COUNTIF(L$2:L$111,("&gt;10%"))-(SUM(L$116:L127))</f>
        <v>11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7</v>
      </c>
      <c r="S128" s="15"/>
      <c r="T128" s="15">
        <f>COUNTIF(T$2:T$111,("&gt;10%"))-(SUM(T$116:T127))</f>
        <v>29</v>
      </c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109</v>
      </c>
      <c r="K129" s="15"/>
      <c r="L129" s="15">
        <f>COUNTIF(L$2:L$111,("&lt;10%"))</f>
        <v>98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101</v>
      </c>
      <c r="S129" s="15"/>
      <c r="T129" s="15">
        <f>COUNTIF(T$2:T$111,("&lt;10%"))</f>
        <v>37</v>
      </c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</row>
    <row r="145" spans="3:18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</row>
    <row r="146" spans="3:18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</row>
    <row r="147" spans="3:18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</row>
    <row r="148" spans="3:18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</row>
    <row r="149" spans="3:18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</row>
    <row r="150" spans="3:18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</row>
    <row r="151" spans="3:18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</row>
    <row r="152" spans="3:18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</row>
    <row r="153" spans="3:18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</row>
    <row r="154" spans="3:18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</row>
    <row r="155" spans="3:18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</row>
    <row r="156" spans="3:18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</row>
    <row r="157" spans="3:18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</row>
    <row r="158" spans="3:18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</row>
    <row r="159" spans="3:18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</row>
    <row r="160" spans="3:18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</row>
    <row r="161" spans="3:18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</row>
    <row r="162" spans="3:18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</row>
    <row r="163" spans="3:18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</row>
    <row r="164" spans="3:18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</row>
    <row r="165" spans="3:18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</row>
    <row r="166" spans="3:18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</row>
    <row r="167" spans="3:18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</row>
    <row r="168" spans="3:18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</row>
    <row r="169" spans="3:18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</row>
    <row r="170" spans="3:18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</row>
    <row r="171" spans="3:18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</row>
  </sheetData>
  <phoneticPr fontId="5" type="noConversion"/>
  <printOptions headings="1" gridLines="1"/>
  <pageMargins left="0.25" right="0.25" top="0.75" bottom="0.75" header="0.3" footer="0.3"/>
  <pageSetup scale="57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69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171"/>
  <sheetViews>
    <sheetView view="pageBreakPreview" zoomScaleNormal="100" zoomScaleSheetLayoutView="100" workbookViewId="0">
      <pane xSplit="2" ySplit="1" topLeftCell="C20" activePane="bottomRight" state="frozen"/>
      <selection activeCell="B2" sqref="B2"/>
      <selection pane="topRight" activeCell="B2" sqref="B2"/>
      <selection pane="bottomLeft" activeCell="B2" sqref="B2"/>
      <selection pane="bottomRight" activeCell="M132" sqref="M132"/>
    </sheetView>
  </sheetViews>
  <sheetFormatPr defaultColWidth="9.140625" defaultRowHeight="12.75" x14ac:dyDescent="0.2"/>
  <cols>
    <col min="1" max="1" width="12" style="4" bestFit="1" customWidth="1"/>
    <col min="3" max="3" width="9.140625" style="21" customWidth="1"/>
    <col min="4" max="4" width="10" style="5" customWidth="1"/>
    <col min="5" max="5" width="10.28515625" customWidth="1"/>
    <col min="6" max="6" width="11.5703125" customWidth="1"/>
    <col min="7" max="7" width="10.140625" customWidth="1"/>
    <col min="8" max="8" width="11.42578125" customWidth="1"/>
    <col min="9" max="9" width="10.28515625" customWidth="1"/>
    <col min="10" max="10" width="11.5703125" customWidth="1"/>
    <col min="11" max="11" width="10.28515625" customWidth="1"/>
    <col min="12" max="12" width="11.5703125" customWidth="1"/>
    <col min="13" max="13" width="9.5703125" customWidth="1"/>
    <col min="14" max="14" width="10.85546875" customWidth="1"/>
    <col min="15" max="15" width="10.28515625" customWidth="1"/>
    <col min="16" max="16" width="11.5703125" customWidth="1"/>
    <col min="17" max="17" width="9.85546875" style="37" customWidth="1"/>
    <col min="18" max="18" width="11" customWidth="1"/>
  </cols>
  <sheetData>
    <row r="1" spans="1:18" x14ac:dyDescent="0.2">
      <c r="A1" s="1" t="s">
        <v>0</v>
      </c>
      <c r="C1" s="20" t="s">
        <v>82</v>
      </c>
      <c r="D1" s="13" t="s">
        <v>6</v>
      </c>
      <c r="E1" s="10" t="s">
        <v>83</v>
      </c>
      <c r="F1" s="16" t="s">
        <v>84</v>
      </c>
      <c r="G1" s="9" t="s">
        <v>137</v>
      </c>
      <c r="H1" s="16" t="s">
        <v>138</v>
      </c>
      <c r="I1" s="10" t="s">
        <v>139</v>
      </c>
      <c r="J1" s="16" t="s">
        <v>140</v>
      </c>
      <c r="K1" s="9" t="s">
        <v>141</v>
      </c>
      <c r="L1" s="16" t="s">
        <v>142</v>
      </c>
      <c r="M1" s="10" t="s">
        <v>143</v>
      </c>
      <c r="N1" s="16" t="s">
        <v>144</v>
      </c>
      <c r="O1" s="9" t="s">
        <v>145</v>
      </c>
      <c r="P1" s="16" t="s">
        <v>146</v>
      </c>
      <c r="Q1" s="61" t="s">
        <v>232</v>
      </c>
      <c r="R1" s="60" t="s">
        <v>231</v>
      </c>
    </row>
    <row r="2" spans="1:18" x14ac:dyDescent="0.2">
      <c r="A2" s="63" t="s">
        <v>233</v>
      </c>
      <c r="C2" s="35">
        <v>59788</v>
      </c>
      <c r="D2" s="59">
        <v>0.98344149327624275</v>
      </c>
      <c r="E2" s="35">
        <v>18966</v>
      </c>
      <c r="F2" s="59">
        <v>0.31722084699270758</v>
      </c>
      <c r="G2" s="35">
        <v>38304</v>
      </c>
      <c r="H2" s="59">
        <v>0.64066367833009974</v>
      </c>
      <c r="I2" s="35">
        <v>348</v>
      </c>
      <c r="J2" s="59">
        <v>5.8205659998661939E-3</v>
      </c>
      <c r="K2" s="35">
        <v>704</v>
      </c>
      <c r="L2" s="59">
        <v>1.177493811467184E-2</v>
      </c>
      <c r="M2" s="35">
        <v>26</v>
      </c>
      <c r="N2" s="59">
        <v>4.348698735532214E-4</v>
      </c>
      <c r="O2" s="35">
        <v>450</v>
      </c>
      <c r="P2" s="59">
        <v>7.5265939653442158E-3</v>
      </c>
      <c r="Q2" s="37">
        <v>40822</v>
      </c>
      <c r="R2" s="59">
        <v>0.68277915300729242</v>
      </c>
    </row>
    <row r="3" spans="1:18" x14ac:dyDescent="0.2">
      <c r="A3" s="63" t="s">
        <v>234</v>
      </c>
      <c r="C3" s="35">
        <v>57031</v>
      </c>
      <c r="D3" s="59">
        <v>0.98076484718837109</v>
      </c>
      <c r="E3" s="35">
        <v>21874</v>
      </c>
      <c r="F3" s="59">
        <v>0.38354579088565866</v>
      </c>
      <c r="G3" s="35">
        <v>32519</v>
      </c>
      <c r="H3" s="59">
        <v>0.57019866388455398</v>
      </c>
      <c r="I3" s="35">
        <v>410</v>
      </c>
      <c r="J3" s="59">
        <v>7.1890726096333572E-3</v>
      </c>
      <c r="K3" s="35">
        <v>681</v>
      </c>
      <c r="L3" s="59">
        <v>1.1940874261366625E-2</v>
      </c>
      <c r="M3" s="35">
        <v>21</v>
      </c>
      <c r="N3" s="59">
        <v>3.6822079220073296E-4</v>
      </c>
      <c r="O3" s="35">
        <v>429</v>
      </c>
      <c r="P3" s="59">
        <v>7.5222247549578299E-3</v>
      </c>
      <c r="Q3" s="37">
        <v>35157</v>
      </c>
      <c r="R3" s="59">
        <v>0.61645420911434134</v>
      </c>
    </row>
    <row r="4" spans="1:18" x14ac:dyDescent="0.2">
      <c r="A4" s="63" t="s">
        <v>235</v>
      </c>
      <c r="C4" s="35">
        <v>54130</v>
      </c>
      <c r="D4" s="59">
        <v>0.98895252170700165</v>
      </c>
      <c r="E4" s="35">
        <v>3451</v>
      </c>
      <c r="F4" s="59">
        <v>6.3753925734343242E-2</v>
      </c>
      <c r="G4" s="35">
        <v>48689</v>
      </c>
      <c r="H4" s="59">
        <v>0.89948272676888974</v>
      </c>
      <c r="I4" s="35">
        <v>445</v>
      </c>
      <c r="J4" s="59">
        <v>8.2209495658599665E-3</v>
      </c>
      <c r="K4" s="35">
        <v>352</v>
      </c>
      <c r="L4" s="59">
        <v>6.5028634768150746E-3</v>
      </c>
      <c r="M4" s="35">
        <v>36</v>
      </c>
      <c r="N4" s="59">
        <v>6.6506558285608724E-4</v>
      </c>
      <c r="O4" s="35">
        <v>559</v>
      </c>
      <c r="P4" s="59">
        <v>1.0326990578237577E-2</v>
      </c>
      <c r="Q4" s="37">
        <v>50679</v>
      </c>
      <c r="R4" s="59">
        <v>0.93624607426565676</v>
      </c>
    </row>
    <row r="5" spans="1:18" s="52" customFormat="1" x14ac:dyDescent="0.2">
      <c r="A5" s="63" t="s">
        <v>236</v>
      </c>
      <c r="B5"/>
      <c r="C5" s="35">
        <v>68749</v>
      </c>
      <c r="D5" s="59">
        <v>0.97176686206344809</v>
      </c>
      <c r="E5" s="35">
        <v>22361</v>
      </c>
      <c r="F5" s="59">
        <v>0.32525564008203756</v>
      </c>
      <c r="G5" s="35">
        <v>31879</v>
      </c>
      <c r="H5" s="59">
        <v>0.46370129020058476</v>
      </c>
      <c r="I5" s="35">
        <v>429</v>
      </c>
      <c r="J5" s="59">
        <v>6.2400907649565809E-3</v>
      </c>
      <c r="K5" s="35">
        <v>11222</v>
      </c>
      <c r="L5" s="59">
        <v>0.16323146518494813</v>
      </c>
      <c r="M5" s="35">
        <v>51</v>
      </c>
      <c r="N5" s="59">
        <v>7.4182897205777535E-4</v>
      </c>
      <c r="O5" s="35">
        <v>866</v>
      </c>
      <c r="P5" s="59">
        <v>1.2596546858863402E-2</v>
      </c>
      <c r="Q5" s="37">
        <v>46388</v>
      </c>
      <c r="R5" s="59">
        <v>0.67474435991796244</v>
      </c>
    </row>
    <row r="6" spans="1:18" x14ac:dyDescent="0.2">
      <c r="A6" s="63" t="s">
        <v>237</v>
      </c>
      <c r="C6" s="35">
        <v>49290</v>
      </c>
      <c r="D6" s="59">
        <v>0.93053357679042392</v>
      </c>
      <c r="E6" s="35">
        <v>8012</v>
      </c>
      <c r="F6" s="59">
        <v>0.16254818421586528</v>
      </c>
      <c r="G6" s="35">
        <v>26491</v>
      </c>
      <c r="H6" s="59">
        <v>0.5374518157841347</v>
      </c>
      <c r="I6" s="35">
        <v>947</v>
      </c>
      <c r="J6" s="59">
        <v>1.9212822073442888E-2</v>
      </c>
      <c r="K6" s="35">
        <v>218</v>
      </c>
      <c r="L6" s="59">
        <v>4.4228038141610878E-3</v>
      </c>
      <c r="M6" s="35">
        <v>31</v>
      </c>
      <c r="N6" s="59">
        <v>6.2893081761006286E-4</v>
      </c>
      <c r="O6" s="35">
        <v>10167</v>
      </c>
      <c r="P6" s="59">
        <v>0.20626902008520998</v>
      </c>
      <c r="Q6" s="37">
        <v>41278</v>
      </c>
      <c r="R6" s="59">
        <v>0.83745181578413475</v>
      </c>
    </row>
    <row r="7" spans="1:18" x14ac:dyDescent="0.2">
      <c r="A7" s="63" t="s">
        <v>238</v>
      </c>
      <c r="C7" s="35">
        <v>67505</v>
      </c>
      <c r="D7" s="59">
        <v>0.94461151025849954</v>
      </c>
      <c r="E7" s="35">
        <v>19358</v>
      </c>
      <c r="F7" s="59">
        <v>0.28676394341159916</v>
      </c>
      <c r="G7" s="35">
        <v>35197</v>
      </c>
      <c r="H7" s="59">
        <v>0.52139841493222727</v>
      </c>
      <c r="I7" s="35">
        <v>1006</v>
      </c>
      <c r="J7" s="59">
        <v>1.4902599807421672E-2</v>
      </c>
      <c r="K7" s="35">
        <v>1239</v>
      </c>
      <c r="L7" s="59">
        <v>1.8354195985482557E-2</v>
      </c>
      <c r="M7" s="35">
        <v>56</v>
      </c>
      <c r="N7" s="59">
        <v>8.2956818013480479E-4</v>
      </c>
      <c r="O7" s="35">
        <v>6910</v>
      </c>
      <c r="P7" s="59">
        <v>0.10236278794163395</v>
      </c>
      <c r="Q7" s="37">
        <v>48147</v>
      </c>
      <c r="R7" s="59">
        <v>0.71323605658840084</v>
      </c>
    </row>
    <row r="8" spans="1:18" x14ac:dyDescent="0.2">
      <c r="A8" s="63" t="s">
        <v>239</v>
      </c>
      <c r="C8" s="35">
        <v>60347</v>
      </c>
      <c r="D8" s="59">
        <v>0.99219513811788485</v>
      </c>
      <c r="E8" s="35">
        <v>2156</v>
      </c>
      <c r="F8" s="59">
        <v>3.5726713838301824E-2</v>
      </c>
      <c r="G8" s="35">
        <v>56339</v>
      </c>
      <c r="H8" s="59">
        <v>0.93358410525792501</v>
      </c>
      <c r="I8" s="35">
        <v>536</v>
      </c>
      <c r="J8" s="59">
        <v>8.8819659635110283E-3</v>
      </c>
      <c r="K8" s="35">
        <v>241</v>
      </c>
      <c r="L8" s="59">
        <v>3.993570517175667E-3</v>
      </c>
      <c r="M8" s="35">
        <v>39</v>
      </c>
      <c r="N8" s="59">
        <v>6.4626244883755608E-4</v>
      </c>
      <c r="O8" s="35">
        <v>565</v>
      </c>
      <c r="P8" s="59">
        <v>9.3625200921338258E-3</v>
      </c>
      <c r="Q8" s="37">
        <v>58191</v>
      </c>
      <c r="R8" s="59">
        <v>0.96427328616169816</v>
      </c>
    </row>
    <row r="9" spans="1:18" x14ac:dyDescent="0.2">
      <c r="A9" s="63" t="s">
        <v>240</v>
      </c>
      <c r="C9" s="35">
        <v>62448</v>
      </c>
      <c r="D9" s="59">
        <v>0.99319433768895726</v>
      </c>
      <c r="E9" s="35">
        <v>3297</v>
      </c>
      <c r="F9" s="59">
        <v>5.2795926210607226E-2</v>
      </c>
      <c r="G9" s="35">
        <v>57159</v>
      </c>
      <c r="H9" s="59">
        <v>0.91530553420445815</v>
      </c>
      <c r="I9" s="35">
        <v>681</v>
      </c>
      <c r="J9" s="59">
        <v>1.0905073020753267E-2</v>
      </c>
      <c r="K9" s="35">
        <v>203</v>
      </c>
      <c r="L9" s="59">
        <v>3.2507045862157314E-3</v>
      </c>
      <c r="M9" s="35">
        <v>23</v>
      </c>
      <c r="N9" s="59">
        <v>3.6830643095055085E-4</v>
      </c>
      <c r="O9" s="35">
        <v>660</v>
      </c>
      <c r="P9" s="59">
        <v>1.0568793235972328E-2</v>
      </c>
      <c r="Q9" s="37">
        <v>59151</v>
      </c>
      <c r="R9" s="59">
        <v>0.94720407378939275</v>
      </c>
    </row>
    <row r="10" spans="1:18" x14ac:dyDescent="0.2">
      <c r="A10" s="63" t="s">
        <v>241</v>
      </c>
      <c r="C10" s="35">
        <v>62529</v>
      </c>
      <c r="D10" s="59">
        <v>0.97641094532137096</v>
      </c>
      <c r="E10" s="35">
        <v>12389</v>
      </c>
      <c r="F10" s="59">
        <v>0.19813206672104144</v>
      </c>
      <c r="G10" s="35">
        <v>45903</v>
      </c>
      <c r="H10" s="59">
        <v>0.73410737417838123</v>
      </c>
      <c r="I10" s="35">
        <v>519</v>
      </c>
      <c r="J10" s="59">
        <v>8.3001487309888218E-3</v>
      </c>
      <c r="K10" s="35">
        <v>264</v>
      </c>
      <c r="L10" s="59">
        <v>4.2220409729885333E-3</v>
      </c>
      <c r="M10" s="35">
        <v>41</v>
      </c>
      <c r="N10" s="59">
        <v>6.5569575716867376E-4</v>
      </c>
      <c r="O10" s="35">
        <v>1938</v>
      </c>
      <c r="P10" s="59">
        <v>3.0993618960802188E-2</v>
      </c>
      <c r="Q10" s="37">
        <v>50140</v>
      </c>
      <c r="R10" s="59">
        <v>0.80186793327895856</v>
      </c>
    </row>
    <row r="11" spans="1:18" x14ac:dyDescent="0.2">
      <c r="A11" s="63" t="s">
        <v>242</v>
      </c>
      <c r="C11" s="35">
        <v>69209</v>
      </c>
      <c r="D11" s="59">
        <v>0.97647704778280298</v>
      </c>
      <c r="E11" s="35">
        <v>19533</v>
      </c>
      <c r="F11" s="59">
        <v>0.28223207964282104</v>
      </c>
      <c r="G11" s="35">
        <v>46021</v>
      </c>
      <c r="H11" s="59">
        <v>0.66495686977127255</v>
      </c>
      <c r="I11" s="35">
        <v>567</v>
      </c>
      <c r="J11" s="59">
        <v>8.1925761100434917E-3</v>
      </c>
      <c r="K11" s="35">
        <v>468</v>
      </c>
      <c r="L11" s="59">
        <v>6.7621263130517705E-3</v>
      </c>
      <c r="M11" s="35">
        <v>21</v>
      </c>
      <c r="N11" s="59">
        <v>3.0342874481642561E-4</v>
      </c>
      <c r="O11" s="35">
        <v>971</v>
      </c>
      <c r="P11" s="59">
        <v>1.4029967200797584E-2</v>
      </c>
      <c r="Q11" s="37">
        <v>49676</v>
      </c>
      <c r="R11" s="59">
        <v>0.71776792035717896</v>
      </c>
    </row>
    <row r="12" spans="1:18" x14ac:dyDescent="0.2">
      <c r="A12" s="63" t="s">
        <v>244</v>
      </c>
      <c r="C12" s="35">
        <v>73586</v>
      </c>
      <c r="D12" s="59">
        <v>0.9600603375642105</v>
      </c>
      <c r="E12" s="35">
        <v>48980</v>
      </c>
      <c r="F12" s="59">
        <v>0.66561574212486074</v>
      </c>
      <c r="G12" s="35">
        <v>18955</v>
      </c>
      <c r="H12" s="59">
        <v>0.25758975892153396</v>
      </c>
      <c r="I12" s="35">
        <v>511</v>
      </c>
      <c r="J12" s="59">
        <v>6.9442557008126543E-3</v>
      </c>
      <c r="K12" s="35">
        <v>1213</v>
      </c>
      <c r="L12" s="59">
        <v>1.648411382599951E-2</v>
      </c>
      <c r="M12" s="35">
        <v>45</v>
      </c>
      <c r="N12" s="59">
        <v>6.115293669991575E-4</v>
      </c>
      <c r="O12" s="35">
        <v>943</v>
      </c>
      <c r="P12" s="59">
        <v>1.2814937624004565E-2</v>
      </c>
      <c r="Q12" s="37">
        <v>24606</v>
      </c>
      <c r="R12" s="59">
        <v>0.33438425787513931</v>
      </c>
    </row>
    <row r="13" spans="1:18" x14ac:dyDescent="0.2">
      <c r="A13" s="63" t="s">
        <v>245</v>
      </c>
      <c r="C13" s="35">
        <v>73883</v>
      </c>
      <c r="D13" s="59">
        <v>0.94384364468145598</v>
      </c>
      <c r="E13" s="35">
        <v>46436</v>
      </c>
      <c r="F13" s="59">
        <v>0.62850723441116363</v>
      </c>
      <c r="G13" s="35">
        <v>19234</v>
      </c>
      <c r="H13" s="59">
        <v>0.26033052258300288</v>
      </c>
      <c r="I13" s="35">
        <v>539</v>
      </c>
      <c r="J13" s="59">
        <v>7.2953182734864586E-3</v>
      </c>
      <c r="K13" s="35">
        <v>1591</v>
      </c>
      <c r="L13" s="59">
        <v>2.1534047074428488E-2</v>
      </c>
      <c r="M13" s="35">
        <v>47</v>
      </c>
      <c r="N13" s="59">
        <v>6.3614092551737204E-4</v>
      </c>
      <c r="O13" s="35">
        <v>1887</v>
      </c>
      <c r="P13" s="59">
        <v>2.5540381413857043E-2</v>
      </c>
      <c r="Q13" s="37">
        <v>27447</v>
      </c>
      <c r="R13" s="59">
        <v>0.37149276558883643</v>
      </c>
    </row>
    <row r="14" spans="1:18" x14ac:dyDescent="0.2">
      <c r="A14" s="63" t="s">
        <v>246</v>
      </c>
      <c r="C14" s="35">
        <v>74623</v>
      </c>
      <c r="D14" s="59">
        <v>0.93496643126113943</v>
      </c>
      <c r="E14" s="35">
        <v>60932</v>
      </c>
      <c r="F14" s="59">
        <v>0.81653109631078891</v>
      </c>
      <c r="G14" s="35">
        <v>4927</v>
      </c>
      <c r="H14" s="59">
        <v>6.6025220106401508E-2</v>
      </c>
      <c r="I14" s="35">
        <v>489</v>
      </c>
      <c r="J14" s="59">
        <v>6.5529394422631096E-3</v>
      </c>
      <c r="K14" s="35">
        <v>1390</v>
      </c>
      <c r="L14" s="59">
        <v>1.8626964876780616E-2</v>
      </c>
      <c r="M14" s="35">
        <v>43</v>
      </c>
      <c r="N14" s="59">
        <v>5.7622984870616301E-4</v>
      </c>
      <c r="O14" s="35">
        <v>1989</v>
      </c>
      <c r="P14" s="59">
        <v>2.6653980676199028E-2</v>
      </c>
      <c r="Q14" s="37">
        <v>13691</v>
      </c>
      <c r="R14" s="59">
        <v>0.18346890368921109</v>
      </c>
    </row>
    <row r="15" spans="1:18" x14ac:dyDescent="0.2">
      <c r="A15" s="63" t="s">
        <v>247</v>
      </c>
      <c r="C15" s="35">
        <v>70212</v>
      </c>
      <c r="D15" s="59">
        <v>0.9242294764427732</v>
      </c>
      <c r="E15" s="35">
        <v>53864</v>
      </c>
      <c r="F15" s="59">
        <v>0.76716230843730415</v>
      </c>
      <c r="G15" s="35">
        <v>4966</v>
      </c>
      <c r="H15" s="59">
        <v>7.072865037315558E-2</v>
      </c>
      <c r="I15" s="35">
        <v>670</v>
      </c>
      <c r="J15" s="59">
        <v>9.5425283427334352E-3</v>
      </c>
      <c r="K15" s="35">
        <v>592</v>
      </c>
      <c r="L15" s="59">
        <v>8.4316071326838715E-3</v>
      </c>
      <c r="M15" s="35">
        <v>54</v>
      </c>
      <c r="N15" s="59">
        <v>7.6909929926508285E-4</v>
      </c>
      <c r="O15" s="35">
        <v>4746</v>
      </c>
      <c r="P15" s="59">
        <v>6.7595282857631181E-2</v>
      </c>
      <c r="Q15" s="37">
        <v>16348</v>
      </c>
      <c r="R15" s="59">
        <v>0.23283769156269585</v>
      </c>
    </row>
    <row r="16" spans="1:18" x14ac:dyDescent="0.2">
      <c r="A16" s="63" t="s">
        <v>248</v>
      </c>
      <c r="C16" s="35">
        <v>73342</v>
      </c>
      <c r="D16" s="59">
        <v>0.95208748057047787</v>
      </c>
      <c r="E16" s="35">
        <v>62814</v>
      </c>
      <c r="F16" s="59">
        <v>0.85645332824302578</v>
      </c>
      <c r="G16" s="35">
        <v>3477</v>
      </c>
      <c r="H16" s="59">
        <v>4.7408033596029561E-2</v>
      </c>
      <c r="I16" s="35">
        <v>192</v>
      </c>
      <c r="J16" s="59">
        <v>2.6178724332578877E-3</v>
      </c>
      <c r="K16" s="35">
        <v>2336</v>
      </c>
      <c r="L16" s="59">
        <v>3.18507812713043E-2</v>
      </c>
      <c r="M16" s="35">
        <v>29</v>
      </c>
      <c r="N16" s="59">
        <v>3.9540781543999343E-4</v>
      </c>
      <c r="O16" s="35">
        <v>980</v>
      </c>
      <c r="P16" s="59">
        <v>1.3362057211420468E-2</v>
      </c>
      <c r="Q16" s="37">
        <v>10528</v>
      </c>
      <c r="R16" s="59">
        <v>0.14354667175697416</v>
      </c>
    </row>
    <row r="17" spans="1:18" x14ac:dyDescent="0.2">
      <c r="A17" s="63" t="s">
        <v>249</v>
      </c>
      <c r="C17" s="35">
        <v>74617</v>
      </c>
      <c r="D17" s="59">
        <v>0.95290617419622869</v>
      </c>
      <c r="E17" s="35">
        <v>49184</v>
      </c>
      <c r="F17" s="59">
        <v>0.65915273999222701</v>
      </c>
      <c r="G17" s="35">
        <v>16701</v>
      </c>
      <c r="H17" s="59">
        <v>0.22382298939919856</v>
      </c>
      <c r="I17" s="35">
        <v>581</v>
      </c>
      <c r="J17" s="59">
        <v>7.7864293659621799E-3</v>
      </c>
      <c r="K17" s="35">
        <v>3273</v>
      </c>
      <c r="L17" s="59">
        <v>4.3863998820644089E-2</v>
      </c>
      <c r="M17" s="35">
        <v>39</v>
      </c>
      <c r="N17" s="59">
        <v>5.2266909685460422E-4</v>
      </c>
      <c r="O17" s="35">
        <v>1325</v>
      </c>
      <c r="P17" s="59">
        <v>1.775734752134232E-2</v>
      </c>
      <c r="Q17" s="37">
        <v>25433</v>
      </c>
      <c r="R17" s="59">
        <v>0.34084726000777305</v>
      </c>
    </row>
    <row r="18" spans="1:18" x14ac:dyDescent="0.2">
      <c r="A18" s="63" t="s">
        <v>250</v>
      </c>
      <c r="C18" s="35">
        <v>70544</v>
      </c>
      <c r="D18" s="59">
        <v>0.94492798820594248</v>
      </c>
      <c r="E18" s="35">
        <v>61197</v>
      </c>
      <c r="F18" s="59">
        <v>0.86750113404400087</v>
      </c>
      <c r="G18" s="35">
        <v>3520</v>
      </c>
      <c r="H18" s="59">
        <v>4.989793603991835E-2</v>
      </c>
      <c r="I18" s="35">
        <v>368</v>
      </c>
      <c r="J18" s="59">
        <v>5.2166024041732815E-3</v>
      </c>
      <c r="K18" s="35">
        <v>471</v>
      </c>
      <c r="L18" s="59">
        <v>6.6766840553413474E-3</v>
      </c>
      <c r="M18" s="35">
        <v>27</v>
      </c>
      <c r="N18" s="59">
        <v>3.8273985030619188E-4</v>
      </c>
      <c r="O18" s="35">
        <v>1076</v>
      </c>
      <c r="P18" s="59">
        <v>1.5252891812202313E-2</v>
      </c>
      <c r="Q18" s="37">
        <v>9347</v>
      </c>
      <c r="R18" s="59">
        <v>0.13249886595599908</v>
      </c>
    </row>
    <row r="19" spans="1:18" x14ac:dyDescent="0.2">
      <c r="A19" s="63" t="s">
        <v>251</v>
      </c>
      <c r="C19" s="35">
        <v>75251</v>
      </c>
      <c r="D19" s="59">
        <v>0.96378785663977884</v>
      </c>
      <c r="E19" s="35">
        <v>54683</v>
      </c>
      <c r="F19" s="59">
        <v>0.72667472857503557</v>
      </c>
      <c r="G19" s="35">
        <v>15936</v>
      </c>
      <c r="H19" s="59">
        <v>0.21177127214256289</v>
      </c>
      <c r="I19" s="35">
        <v>343</v>
      </c>
      <c r="J19" s="59">
        <v>4.5580789624058149E-3</v>
      </c>
      <c r="K19" s="35">
        <v>873</v>
      </c>
      <c r="L19" s="59">
        <v>1.1601174735219466E-2</v>
      </c>
      <c r="M19" s="35">
        <v>34</v>
      </c>
      <c r="N19" s="59">
        <v>4.5182123825597E-4</v>
      </c>
      <c r="O19" s="35">
        <v>657</v>
      </c>
      <c r="P19" s="59">
        <v>8.7307809862991852E-3</v>
      </c>
      <c r="Q19" s="37">
        <v>20568</v>
      </c>
      <c r="R19" s="59">
        <v>0.27332527142496443</v>
      </c>
    </row>
    <row r="20" spans="1:18" x14ac:dyDescent="0.2">
      <c r="A20" s="63" t="s">
        <v>252</v>
      </c>
      <c r="C20" s="35">
        <v>74796</v>
      </c>
      <c r="D20" s="59">
        <v>0.95803251510775966</v>
      </c>
      <c r="E20" s="35">
        <v>64624</v>
      </c>
      <c r="F20" s="59">
        <v>0.86400342264292207</v>
      </c>
      <c r="G20" s="35">
        <v>3600</v>
      </c>
      <c r="H20" s="59">
        <v>4.8130916091769615E-2</v>
      </c>
      <c r="I20" s="35">
        <v>228</v>
      </c>
      <c r="J20" s="59">
        <v>3.0482913524787422E-3</v>
      </c>
      <c r="K20" s="35">
        <v>2516</v>
      </c>
      <c r="L20" s="59">
        <v>3.3638162468581208E-2</v>
      </c>
      <c r="M20" s="35">
        <v>18</v>
      </c>
      <c r="N20" s="59">
        <v>2.4065458045884806E-4</v>
      </c>
      <c r="O20" s="35">
        <v>671</v>
      </c>
      <c r="P20" s="59">
        <v>8.9710679715492812E-3</v>
      </c>
      <c r="Q20" s="37">
        <v>10172</v>
      </c>
      <c r="R20" s="59">
        <v>0.13599657735707793</v>
      </c>
    </row>
    <row r="21" spans="1:18" x14ac:dyDescent="0.2">
      <c r="A21" s="63" t="s">
        <v>253</v>
      </c>
      <c r="C21" s="35">
        <v>77918</v>
      </c>
      <c r="D21" s="59">
        <v>0.96024025257321788</v>
      </c>
      <c r="E21" s="35">
        <v>59745</v>
      </c>
      <c r="F21" s="59">
        <v>0.76676762750583949</v>
      </c>
      <c r="G21" s="35">
        <v>4796</v>
      </c>
      <c r="H21" s="59">
        <v>6.1551887882132499E-2</v>
      </c>
      <c r="I21" s="35">
        <v>204</v>
      </c>
      <c r="J21" s="59">
        <v>2.6181370158371623E-3</v>
      </c>
      <c r="K21" s="35">
        <v>9230</v>
      </c>
      <c r="L21" s="59">
        <v>0.11845786596165199</v>
      </c>
      <c r="M21" s="35">
        <v>23</v>
      </c>
      <c r="N21" s="59">
        <v>2.9518211453066046E-4</v>
      </c>
      <c r="O21" s="35">
        <v>822</v>
      </c>
      <c r="P21" s="59">
        <v>1.0549552093226212E-2</v>
      </c>
      <c r="Q21" s="37">
        <v>18173</v>
      </c>
      <c r="R21" s="59">
        <v>0.23323237249416054</v>
      </c>
    </row>
    <row r="22" spans="1:18" x14ac:dyDescent="0.2">
      <c r="A22" s="63" t="s">
        <v>254</v>
      </c>
      <c r="C22" s="35">
        <v>77493</v>
      </c>
      <c r="D22" s="59">
        <v>0.95670576697250087</v>
      </c>
      <c r="E22" s="35">
        <v>50603</v>
      </c>
      <c r="F22" s="59">
        <v>0.65300091621178691</v>
      </c>
      <c r="G22" s="35">
        <v>11085</v>
      </c>
      <c r="H22" s="59">
        <v>0.14304517827416671</v>
      </c>
      <c r="I22" s="35">
        <v>357</v>
      </c>
      <c r="J22" s="59">
        <v>4.6068677170841236E-3</v>
      </c>
      <c r="K22" s="35">
        <v>11126</v>
      </c>
      <c r="L22" s="59">
        <v>0.14357425832010634</v>
      </c>
      <c r="M22" s="35">
        <v>27</v>
      </c>
      <c r="N22" s="59">
        <v>3.4841856683829508E-4</v>
      </c>
      <c r="O22" s="35">
        <v>940</v>
      </c>
      <c r="P22" s="59">
        <v>1.213012788251842E-2</v>
      </c>
      <c r="Q22" s="37">
        <v>26890</v>
      </c>
      <c r="R22" s="59">
        <v>0.34699908378821315</v>
      </c>
    </row>
    <row r="23" spans="1:18" x14ac:dyDescent="0.2">
      <c r="A23" s="63" t="s">
        <v>255</v>
      </c>
      <c r="C23" s="35">
        <v>68758</v>
      </c>
      <c r="D23" s="59">
        <v>0.9560923819773699</v>
      </c>
      <c r="E23" s="35">
        <v>48733</v>
      </c>
      <c r="F23" s="59">
        <v>0.70876116233747344</v>
      </c>
      <c r="G23" s="35">
        <v>13846</v>
      </c>
      <c r="H23" s="59">
        <v>0.20137293114982985</v>
      </c>
      <c r="I23" s="35">
        <v>387</v>
      </c>
      <c r="J23" s="59">
        <v>5.6284359638151199E-3</v>
      </c>
      <c r="K23" s="35">
        <v>2118</v>
      </c>
      <c r="L23" s="59">
        <v>3.0803688298088949E-2</v>
      </c>
      <c r="M23" s="35">
        <v>41</v>
      </c>
      <c r="N23" s="59">
        <v>5.9629424939643388E-4</v>
      </c>
      <c r="O23" s="35">
        <v>614</v>
      </c>
      <c r="P23" s="59">
        <v>8.9298699787661064E-3</v>
      </c>
      <c r="Q23" s="37">
        <v>20025</v>
      </c>
      <c r="R23" s="59">
        <v>0.29123883766252656</v>
      </c>
    </row>
    <row r="24" spans="1:18" x14ac:dyDescent="0.2">
      <c r="A24" s="63" t="s">
        <v>256</v>
      </c>
      <c r="C24" s="35">
        <v>76999</v>
      </c>
      <c r="D24" s="59">
        <v>0.94460967025545783</v>
      </c>
      <c r="E24" s="35">
        <v>64310</v>
      </c>
      <c r="F24" s="59">
        <v>0.8352056520214548</v>
      </c>
      <c r="G24" s="35">
        <v>4695</v>
      </c>
      <c r="H24" s="59">
        <v>6.0974817854777333E-2</v>
      </c>
      <c r="I24" s="35">
        <v>381</v>
      </c>
      <c r="J24" s="59">
        <v>4.9481162093014197E-3</v>
      </c>
      <c r="K24" s="35">
        <v>2275</v>
      </c>
      <c r="L24" s="59">
        <v>2.954583825763971E-2</v>
      </c>
      <c r="M24" s="35">
        <v>24</v>
      </c>
      <c r="N24" s="59">
        <v>3.1169235964103432E-4</v>
      </c>
      <c r="O24" s="35">
        <v>1049</v>
      </c>
      <c r="P24" s="59">
        <v>1.362355355264354E-2</v>
      </c>
      <c r="Q24" s="37">
        <v>12689</v>
      </c>
      <c r="R24" s="59">
        <v>0.16479434797854517</v>
      </c>
    </row>
    <row r="25" spans="1:18" x14ac:dyDescent="0.2">
      <c r="A25" s="63" t="s">
        <v>257</v>
      </c>
      <c r="C25" s="35">
        <v>73550</v>
      </c>
      <c r="D25" s="59">
        <v>0.96239292997960568</v>
      </c>
      <c r="E25" s="35">
        <v>60450</v>
      </c>
      <c r="F25" s="59">
        <v>0.82188987083616583</v>
      </c>
      <c r="G25" s="35">
        <v>7586</v>
      </c>
      <c r="H25" s="59">
        <v>0.1031407205982325</v>
      </c>
      <c r="I25" s="35">
        <v>248</v>
      </c>
      <c r="J25" s="59">
        <v>3.371855880353501E-3</v>
      </c>
      <c r="K25" s="35">
        <v>1800</v>
      </c>
      <c r="L25" s="59">
        <v>2.4473147518694765E-2</v>
      </c>
      <c r="M25" s="35">
        <v>29</v>
      </c>
      <c r="N25" s="59">
        <v>3.9428959891230455E-4</v>
      </c>
      <c r="O25" s="35">
        <v>671</v>
      </c>
      <c r="P25" s="59">
        <v>9.1230455472467702E-3</v>
      </c>
      <c r="Q25" s="37">
        <v>13100</v>
      </c>
      <c r="R25" s="59">
        <v>0.17811012916383412</v>
      </c>
    </row>
    <row r="26" spans="1:18" x14ac:dyDescent="0.2">
      <c r="A26" s="63" t="s">
        <v>258</v>
      </c>
      <c r="C26" s="35">
        <v>72482</v>
      </c>
      <c r="D26" s="59">
        <v>0.96441875224193585</v>
      </c>
      <c r="E26" s="35">
        <v>58663</v>
      </c>
      <c r="F26" s="59">
        <v>0.80934576860461904</v>
      </c>
      <c r="G26" s="35">
        <v>6102</v>
      </c>
      <c r="H26" s="59">
        <v>8.4186418697055815E-2</v>
      </c>
      <c r="I26" s="35">
        <v>181</v>
      </c>
      <c r="J26" s="59">
        <v>2.4971717115973621E-3</v>
      </c>
      <c r="K26" s="35">
        <v>4330</v>
      </c>
      <c r="L26" s="59">
        <v>5.9738969675229715E-2</v>
      </c>
      <c r="M26" s="35">
        <v>27</v>
      </c>
      <c r="N26" s="59">
        <v>3.7250627742060096E-4</v>
      </c>
      <c r="O26" s="35">
        <v>600</v>
      </c>
      <c r="P26" s="59">
        <v>8.2779172760133555E-3</v>
      </c>
      <c r="Q26" s="37">
        <v>13819</v>
      </c>
      <c r="R26" s="59">
        <v>0.19065423139538093</v>
      </c>
    </row>
    <row r="27" spans="1:18" x14ac:dyDescent="0.2">
      <c r="A27" s="63" t="s">
        <v>259</v>
      </c>
      <c r="C27" s="35">
        <v>73257</v>
      </c>
      <c r="D27" s="59">
        <v>0.95517151944524081</v>
      </c>
      <c r="E27" s="35">
        <v>61737</v>
      </c>
      <c r="F27" s="59">
        <v>0.84274540316966295</v>
      </c>
      <c r="G27" s="35">
        <v>3726</v>
      </c>
      <c r="H27" s="59">
        <v>5.0862033662312137E-2</v>
      </c>
      <c r="I27" s="35">
        <v>244</v>
      </c>
      <c r="J27" s="59">
        <v>3.3307397245314441E-3</v>
      </c>
      <c r="K27" s="35">
        <v>3467</v>
      </c>
      <c r="L27" s="59">
        <v>4.7326535348157853E-2</v>
      </c>
      <c r="M27" s="35">
        <v>25</v>
      </c>
      <c r="N27" s="59">
        <v>3.4126431603805779E-4</v>
      </c>
      <c r="O27" s="35">
        <v>774</v>
      </c>
      <c r="P27" s="59">
        <v>1.056554322453827E-2</v>
      </c>
      <c r="Q27" s="37">
        <v>11520</v>
      </c>
      <c r="R27" s="59">
        <v>0.15725459683033705</v>
      </c>
    </row>
    <row r="28" spans="1:18" x14ac:dyDescent="0.2">
      <c r="A28" s="63" t="s">
        <v>260</v>
      </c>
      <c r="C28" s="35">
        <v>73337</v>
      </c>
      <c r="D28" s="59">
        <v>0.95674761716459655</v>
      </c>
      <c r="E28" s="35">
        <v>50467</v>
      </c>
      <c r="F28" s="59">
        <v>0.68815195603856172</v>
      </c>
      <c r="G28" s="35">
        <v>17211</v>
      </c>
      <c r="H28" s="59">
        <v>0.23468372035943658</v>
      </c>
      <c r="I28" s="35">
        <v>343</v>
      </c>
      <c r="J28" s="59">
        <v>4.6770388753289609E-3</v>
      </c>
      <c r="K28" s="35">
        <v>1384</v>
      </c>
      <c r="L28" s="59">
        <v>1.8871783683543097E-2</v>
      </c>
      <c r="M28" s="35">
        <v>25</v>
      </c>
      <c r="N28" s="59">
        <v>3.4089204630677555E-4</v>
      </c>
      <c r="O28" s="35">
        <v>735</v>
      </c>
      <c r="P28" s="59">
        <v>1.0022226161419201E-2</v>
      </c>
      <c r="Q28" s="37">
        <v>22870</v>
      </c>
      <c r="R28" s="59">
        <v>0.31184804396143828</v>
      </c>
    </row>
    <row r="29" spans="1:18" x14ac:dyDescent="0.2">
      <c r="A29" s="63" t="s">
        <v>261</v>
      </c>
      <c r="C29" s="35">
        <v>70132</v>
      </c>
      <c r="D29" s="59">
        <v>0.96070267495579753</v>
      </c>
      <c r="E29" s="35">
        <v>44754</v>
      </c>
      <c r="F29" s="59">
        <v>0.63813950835567212</v>
      </c>
      <c r="G29" s="35">
        <v>13281</v>
      </c>
      <c r="H29" s="59">
        <v>0.18937147094051218</v>
      </c>
      <c r="I29" s="35">
        <v>366</v>
      </c>
      <c r="J29" s="59">
        <v>5.2187303941139563E-3</v>
      </c>
      <c r="K29" s="35">
        <v>8161</v>
      </c>
      <c r="L29" s="59">
        <v>0.11636628072777049</v>
      </c>
      <c r="M29" s="35">
        <v>38</v>
      </c>
      <c r="N29" s="59">
        <v>5.4183539611019223E-4</v>
      </c>
      <c r="O29" s="35">
        <v>776</v>
      </c>
      <c r="P29" s="59">
        <v>1.1064849141618661E-2</v>
      </c>
      <c r="Q29" s="37">
        <v>25378</v>
      </c>
      <c r="R29" s="59">
        <v>0.36186049164432782</v>
      </c>
    </row>
    <row r="30" spans="1:18" x14ac:dyDescent="0.2">
      <c r="A30" s="63" t="s">
        <v>262</v>
      </c>
      <c r="C30" s="35">
        <v>72319</v>
      </c>
      <c r="D30" s="59">
        <v>0.9435141525740125</v>
      </c>
      <c r="E30" s="35">
        <v>32057</v>
      </c>
      <c r="F30" s="59">
        <v>0.4432721691395069</v>
      </c>
      <c r="G30" s="35">
        <v>25533</v>
      </c>
      <c r="H30" s="59">
        <v>0.35306074475587329</v>
      </c>
      <c r="I30" s="35">
        <v>777</v>
      </c>
      <c r="J30" s="59">
        <v>1.0744064492042201E-2</v>
      </c>
      <c r="K30" s="35">
        <v>4326</v>
      </c>
      <c r="L30" s="59">
        <v>5.9818305009748475E-2</v>
      </c>
      <c r="M30" s="35">
        <v>57</v>
      </c>
      <c r="N30" s="59">
        <v>7.8817461524633911E-4</v>
      </c>
      <c r="O30" s="35">
        <v>5484</v>
      </c>
      <c r="P30" s="59">
        <v>7.5830694561595149E-2</v>
      </c>
      <c r="Q30" s="37">
        <v>40262</v>
      </c>
      <c r="R30" s="59">
        <v>0.55672783086049304</v>
      </c>
    </row>
    <row r="31" spans="1:18" x14ac:dyDescent="0.2">
      <c r="A31" s="63" t="s">
        <v>263</v>
      </c>
      <c r="C31" s="35">
        <v>73846</v>
      </c>
      <c r="D31" s="59">
        <v>0.96578013704195198</v>
      </c>
      <c r="E31" s="35">
        <v>60014</v>
      </c>
      <c r="F31" s="59">
        <v>0.81269127644015926</v>
      </c>
      <c r="G31" s="35">
        <v>3638</v>
      </c>
      <c r="H31" s="59">
        <v>4.9264685968095766E-2</v>
      </c>
      <c r="I31" s="35">
        <v>166</v>
      </c>
      <c r="J31" s="59">
        <v>2.2479213498361457E-3</v>
      </c>
      <c r="K31" s="35">
        <v>6854</v>
      </c>
      <c r="L31" s="59">
        <v>9.2814776697451459E-2</v>
      </c>
      <c r="M31" s="35">
        <v>16</v>
      </c>
      <c r="N31" s="59">
        <v>2.1666711805649595E-4</v>
      </c>
      <c r="O31" s="35">
        <v>631</v>
      </c>
      <c r="P31" s="59">
        <v>8.5448094683530599E-3</v>
      </c>
      <c r="Q31" s="37">
        <v>13832</v>
      </c>
      <c r="R31" s="59">
        <v>0.18730872355984074</v>
      </c>
    </row>
    <row r="32" spans="1:18" x14ac:dyDescent="0.2">
      <c r="A32" s="63" t="s">
        <v>264</v>
      </c>
      <c r="C32" s="35">
        <v>71180</v>
      </c>
      <c r="D32" s="59">
        <v>0.95983422309637545</v>
      </c>
      <c r="E32" s="35">
        <v>53523</v>
      </c>
      <c r="F32" s="59">
        <v>0.75193874683899975</v>
      </c>
      <c r="G32" s="35">
        <v>12320</v>
      </c>
      <c r="H32" s="59">
        <v>0.17308232649620681</v>
      </c>
      <c r="I32" s="35">
        <v>356</v>
      </c>
      <c r="J32" s="59">
        <v>5.0014048890137681E-3</v>
      </c>
      <c r="K32" s="35">
        <v>1307</v>
      </c>
      <c r="L32" s="59">
        <v>1.8361899409946616E-2</v>
      </c>
      <c r="M32" s="35">
        <v>43</v>
      </c>
      <c r="N32" s="59">
        <v>6.0410227592020229E-4</v>
      </c>
      <c r="O32" s="35">
        <v>772</v>
      </c>
      <c r="P32" s="59">
        <v>1.0845743186288283E-2</v>
      </c>
      <c r="Q32" s="37">
        <v>17657</v>
      </c>
      <c r="R32" s="59">
        <v>0.24806125316100028</v>
      </c>
    </row>
    <row r="33" spans="1:18" x14ac:dyDescent="0.2">
      <c r="A33" s="63" t="s">
        <v>265</v>
      </c>
      <c r="C33" s="35">
        <v>70559</v>
      </c>
      <c r="D33" s="59">
        <v>0.95690131662863687</v>
      </c>
      <c r="E33" s="35">
        <v>63585</v>
      </c>
      <c r="F33" s="59">
        <v>0.9011607307359798</v>
      </c>
      <c r="G33" s="35">
        <v>2481</v>
      </c>
      <c r="H33" s="59">
        <v>3.516206295440695E-2</v>
      </c>
      <c r="I33" s="35">
        <v>263</v>
      </c>
      <c r="J33" s="59">
        <v>3.7273770886775606E-3</v>
      </c>
      <c r="K33" s="35">
        <v>614</v>
      </c>
      <c r="L33" s="59">
        <v>8.7019373857339256E-3</v>
      </c>
      <c r="M33" s="35">
        <v>14</v>
      </c>
      <c r="N33" s="59">
        <v>1.9841551042390056E-4</v>
      </c>
      <c r="O33" s="35">
        <v>561</v>
      </c>
      <c r="P33" s="59">
        <v>7.950792953414873E-3</v>
      </c>
      <c r="Q33" s="37">
        <v>6974</v>
      </c>
      <c r="R33" s="59">
        <v>9.8839269264020188E-2</v>
      </c>
    </row>
    <row r="34" spans="1:18" x14ac:dyDescent="0.2">
      <c r="A34" s="63" t="s">
        <v>266</v>
      </c>
      <c r="C34" s="35">
        <v>75996</v>
      </c>
      <c r="D34" s="59">
        <v>0.95803726511921672</v>
      </c>
      <c r="E34" s="35">
        <v>65630</v>
      </c>
      <c r="F34" s="59">
        <v>0.86359808410968997</v>
      </c>
      <c r="G34" s="35">
        <v>4235</v>
      </c>
      <c r="H34" s="59">
        <v>5.5726617190378441E-2</v>
      </c>
      <c r="I34" s="35">
        <v>194</v>
      </c>
      <c r="J34" s="59">
        <v>2.5527659350492132E-3</v>
      </c>
      <c r="K34" s="35">
        <v>1947</v>
      </c>
      <c r="L34" s="59">
        <v>2.5619769461550607E-2</v>
      </c>
      <c r="M34" s="35">
        <v>51</v>
      </c>
      <c r="N34" s="59">
        <v>6.7108795199747359E-4</v>
      </c>
      <c r="O34" s="35">
        <v>750</v>
      </c>
      <c r="P34" s="59">
        <v>9.8689404705510821E-3</v>
      </c>
      <c r="Q34" s="37">
        <v>10366</v>
      </c>
      <c r="R34" s="59">
        <v>0.13640191589031</v>
      </c>
    </row>
    <row r="35" spans="1:18" x14ac:dyDescent="0.2">
      <c r="A35" s="63" t="s">
        <v>267</v>
      </c>
      <c r="C35" s="35">
        <v>49491</v>
      </c>
      <c r="D35" s="59">
        <v>0.965064355135277</v>
      </c>
      <c r="E35" s="35">
        <v>16483</v>
      </c>
      <c r="F35" s="59">
        <v>0.33305045361782948</v>
      </c>
      <c r="G35" s="35">
        <v>29480</v>
      </c>
      <c r="H35" s="59">
        <v>0.59566385807520561</v>
      </c>
      <c r="I35" s="35">
        <v>539</v>
      </c>
      <c r="J35" s="59">
        <v>1.0890869046897416E-2</v>
      </c>
      <c r="K35" s="35">
        <v>238</v>
      </c>
      <c r="L35" s="59">
        <v>4.8089551635650931E-3</v>
      </c>
      <c r="M35" s="35">
        <v>30</v>
      </c>
      <c r="N35" s="59">
        <v>6.0617081893677642E-4</v>
      </c>
      <c r="O35" s="35">
        <v>992</v>
      </c>
      <c r="P35" s="59">
        <v>2.0044048412842737E-2</v>
      </c>
      <c r="Q35" s="37">
        <v>33008</v>
      </c>
      <c r="R35" s="59">
        <v>0.66694954638217052</v>
      </c>
    </row>
    <row r="36" spans="1:18" x14ac:dyDescent="0.2">
      <c r="A36" s="63" t="s">
        <v>268</v>
      </c>
      <c r="C36" s="35">
        <v>78306</v>
      </c>
      <c r="D36" s="59">
        <v>0.98085715015452191</v>
      </c>
      <c r="E36" s="35">
        <v>24609</v>
      </c>
      <c r="F36" s="59">
        <v>0.31426710596889129</v>
      </c>
      <c r="G36" s="35">
        <v>48244</v>
      </c>
      <c r="H36" s="59">
        <v>0.61609582918294892</v>
      </c>
      <c r="I36" s="35">
        <v>499</v>
      </c>
      <c r="J36" s="59">
        <v>6.3724363394886728E-3</v>
      </c>
      <c r="K36" s="35">
        <v>2239</v>
      </c>
      <c r="L36" s="59">
        <v>2.8592955839910096E-2</v>
      </c>
      <c r="M36" s="35">
        <v>47</v>
      </c>
      <c r="N36" s="59">
        <v>6.0020943478149822E-4</v>
      </c>
      <c r="O36" s="35">
        <v>1169</v>
      </c>
      <c r="P36" s="59">
        <v>1.4928613388501519E-2</v>
      </c>
      <c r="Q36" s="37">
        <v>53697</v>
      </c>
      <c r="R36" s="59">
        <v>0.68573289403110871</v>
      </c>
    </row>
    <row r="37" spans="1:18" x14ac:dyDescent="0.2">
      <c r="A37" s="63" t="s">
        <v>269</v>
      </c>
      <c r="C37" s="35">
        <v>74707</v>
      </c>
      <c r="D37" s="59">
        <v>0.95925415289062621</v>
      </c>
      <c r="E37" s="35">
        <v>66277</v>
      </c>
      <c r="F37" s="59">
        <v>0.88715916848488097</v>
      </c>
      <c r="G37" s="35">
        <v>1979</v>
      </c>
      <c r="H37" s="59">
        <v>2.6490154871698771E-2</v>
      </c>
      <c r="I37" s="35">
        <v>251</v>
      </c>
      <c r="J37" s="59">
        <v>3.3597922550764989E-3</v>
      </c>
      <c r="K37" s="35">
        <v>2018</v>
      </c>
      <c r="L37" s="59">
        <v>2.7012194305754481E-2</v>
      </c>
      <c r="M37" s="35">
        <v>22</v>
      </c>
      <c r="N37" s="59">
        <v>2.94483783313478E-4</v>
      </c>
      <c r="O37" s="35">
        <v>1116</v>
      </c>
      <c r="P37" s="59">
        <v>1.4938359189901884E-2</v>
      </c>
      <c r="Q37" s="37">
        <v>8430</v>
      </c>
      <c r="R37" s="59">
        <v>0.11284083151511906</v>
      </c>
    </row>
    <row r="38" spans="1:18" x14ac:dyDescent="0.2">
      <c r="A38" s="63" t="s">
        <v>270</v>
      </c>
      <c r="C38" s="35">
        <v>78055</v>
      </c>
      <c r="D38" s="59">
        <v>0.96607520338223041</v>
      </c>
      <c r="E38" s="35">
        <v>48281</v>
      </c>
      <c r="F38" s="59">
        <v>0.61855102171545706</v>
      </c>
      <c r="G38" s="35">
        <v>13608</v>
      </c>
      <c r="H38" s="59">
        <v>0.17433860739222343</v>
      </c>
      <c r="I38" s="35">
        <v>256</v>
      </c>
      <c r="J38" s="59">
        <v>3.2797386458266607E-3</v>
      </c>
      <c r="K38" s="35">
        <v>12281</v>
      </c>
      <c r="L38" s="59">
        <v>0.1573377746460829</v>
      </c>
      <c r="M38" s="35">
        <v>35</v>
      </c>
      <c r="N38" s="59">
        <v>4.4840176798411377E-4</v>
      </c>
      <c r="O38" s="35">
        <v>946</v>
      </c>
      <c r="P38" s="59">
        <v>1.2119659214656332E-2</v>
      </c>
      <c r="Q38" s="37">
        <v>29774</v>
      </c>
      <c r="R38" s="59">
        <v>0.38144897828454294</v>
      </c>
    </row>
    <row r="39" spans="1:18" x14ac:dyDescent="0.2">
      <c r="A39" s="63" t="s">
        <v>271</v>
      </c>
      <c r="C39" s="35">
        <v>85270</v>
      </c>
      <c r="D39" s="59">
        <v>0.95814471678198676</v>
      </c>
      <c r="E39" s="35">
        <v>61222</v>
      </c>
      <c r="F39" s="59">
        <v>0.71797818693561632</v>
      </c>
      <c r="G39" s="35">
        <v>4747</v>
      </c>
      <c r="H39" s="59">
        <v>5.567022399437082E-2</v>
      </c>
      <c r="I39" s="35">
        <v>295</v>
      </c>
      <c r="J39" s="59">
        <v>3.4595989210742346E-3</v>
      </c>
      <c r="K39" s="35">
        <v>14312</v>
      </c>
      <c r="L39" s="59">
        <v>0.16784332121496423</v>
      </c>
      <c r="M39" s="35">
        <v>37</v>
      </c>
      <c r="N39" s="59">
        <v>4.3391579688049724E-4</v>
      </c>
      <c r="O39" s="35">
        <v>1088</v>
      </c>
      <c r="P39" s="59">
        <v>1.2759469919080568E-2</v>
      </c>
      <c r="Q39" s="37">
        <v>24048</v>
      </c>
      <c r="R39" s="59">
        <v>0.28202181306438373</v>
      </c>
    </row>
    <row r="40" spans="1:18" x14ac:dyDescent="0.2">
      <c r="A40" s="63" t="s">
        <v>272</v>
      </c>
      <c r="C40" s="35">
        <v>78778</v>
      </c>
      <c r="D40" s="59">
        <v>0.95892254182639813</v>
      </c>
      <c r="E40" s="35">
        <v>62700</v>
      </c>
      <c r="F40" s="59">
        <v>0.79590748686181423</v>
      </c>
      <c r="G40" s="35">
        <v>6815</v>
      </c>
      <c r="H40" s="59">
        <v>8.6508923811216332E-2</v>
      </c>
      <c r="I40" s="35">
        <v>234</v>
      </c>
      <c r="J40" s="59">
        <v>2.9703724390058137E-3</v>
      </c>
      <c r="K40" s="35">
        <v>4861</v>
      </c>
      <c r="L40" s="59">
        <v>6.1705044555586584E-2</v>
      </c>
      <c r="M40" s="35">
        <v>41</v>
      </c>
      <c r="N40" s="59">
        <v>5.2044987179161695E-4</v>
      </c>
      <c r="O40" s="35">
        <v>891</v>
      </c>
      <c r="P40" s="59">
        <v>1.1310264286983675E-2</v>
      </c>
      <c r="Q40" s="37">
        <v>16078</v>
      </c>
      <c r="R40" s="59">
        <v>0.2040925131381858</v>
      </c>
    </row>
    <row r="41" spans="1:18" x14ac:dyDescent="0.2">
      <c r="A41" s="63" t="s">
        <v>273</v>
      </c>
      <c r="C41" s="35">
        <v>77053</v>
      </c>
      <c r="D41" s="59">
        <v>0.9674639533827365</v>
      </c>
      <c r="E41" s="35">
        <v>61178</v>
      </c>
      <c r="F41" s="59">
        <v>0.79397297963739244</v>
      </c>
      <c r="G41" s="35">
        <v>5960</v>
      </c>
      <c r="H41" s="59">
        <v>7.7349356936134872E-2</v>
      </c>
      <c r="I41" s="35">
        <v>180</v>
      </c>
      <c r="J41" s="59">
        <v>2.3360544041114558E-3</v>
      </c>
      <c r="K41" s="35">
        <v>6377</v>
      </c>
      <c r="L41" s="59">
        <v>8.2761216305659746E-2</v>
      </c>
      <c r="M41" s="35">
        <v>49</v>
      </c>
      <c r="N41" s="59">
        <v>6.3592592111922958E-4</v>
      </c>
      <c r="O41" s="35">
        <v>802</v>
      </c>
      <c r="P41" s="59">
        <v>1.040842017831882E-2</v>
      </c>
      <c r="Q41" s="37">
        <v>15875</v>
      </c>
      <c r="R41" s="59">
        <v>0.20602702036260756</v>
      </c>
    </row>
    <row r="42" spans="1:18" x14ac:dyDescent="0.2">
      <c r="A42" s="63" t="s">
        <v>274</v>
      </c>
      <c r="C42" s="35">
        <v>77713</v>
      </c>
      <c r="D42" s="59">
        <v>0.9641501421898524</v>
      </c>
      <c r="E42" s="35">
        <v>53170</v>
      </c>
      <c r="F42" s="59">
        <v>0.68418411334011042</v>
      </c>
      <c r="G42" s="35">
        <v>2964</v>
      </c>
      <c r="H42" s="59">
        <v>3.8140336880573389E-2</v>
      </c>
      <c r="I42" s="35">
        <v>170</v>
      </c>
      <c r="J42" s="59">
        <v>2.1875361908560986E-3</v>
      </c>
      <c r="K42" s="35">
        <v>17645</v>
      </c>
      <c r="L42" s="59">
        <v>0.22705338875091682</v>
      </c>
      <c r="M42" s="35">
        <v>44</v>
      </c>
      <c r="N42" s="59">
        <v>5.6618583763334319E-4</v>
      </c>
      <c r="O42" s="35">
        <v>934</v>
      </c>
      <c r="P42" s="59">
        <v>1.2018581189762331E-2</v>
      </c>
      <c r="Q42" s="37">
        <v>24543</v>
      </c>
      <c r="R42" s="59">
        <v>0.31581588665988958</v>
      </c>
    </row>
    <row r="43" spans="1:18" x14ac:dyDescent="0.2">
      <c r="A43" s="63" t="s">
        <v>275</v>
      </c>
      <c r="C43" s="35">
        <v>76689</v>
      </c>
      <c r="D43" s="59">
        <v>0.95814262801705585</v>
      </c>
      <c r="E43" s="35">
        <v>71297</v>
      </c>
      <c r="F43" s="59">
        <v>0.92969004681245027</v>
      </c>
      <c r="G43" s="35">
        <v>572</v>
      </c>
      <c r="H43" s="59">
        <v>7.4586968144062385E-3</v>
      </c>
      <c r="I43" s="35">
        <v>250</v>
      </c>
      <c r="J43" s="59">
        <v>3.2599199363663629E-3</v>
      </c>
      <c r="K43" s="35">
        <v>795</v>
      </c>
      <c r="L43" s="59">
        <v>1.0366545397645035E-2</v>
      </c>
      <c r="M43" s="35">
        <v>36</v>
      </c>
      <c r="N43" s="59">
        <v>4.6942847083675623E-4</v>
      </c>
      <c r="O43" s="35">
        <v>529</v>
      </c>
      <c r="P43" s="59">
        <v>6.8979905853512238E-3</v>
      </c>
      <c r="Q43" s="37">
        <v>5392</v>
      </c>
      <c r="R43" s="59">
        <v>7.030995318754972E-2</v>
      </c>
    </row>
    <row r="44" spans="1:18" x14ac:dyDescent="0.2">
      <c r="A44" s="63" t="s">
        <v>276</v>
      </c>
      <c r="C44" s="35">
        <v>75830</v>
      </c>
      <c r="D44" s="59">
        <v>0.94561519187656595</v>
      </c>
      <c r="E44" s="35">
        <v>65509</v>
      </c>
      <c r="F44" s="59">
        <v>0.86389291837003823</v>
      </c>
      <c r="G44" s="35">
        <v>2922</v>
      </c>
      <c r="H44" s="59">
        <v>3.8533561914809444E-2</v>
      </c>
      <c r="I44" s="35">
        <v>312</v>
      </c>
      <c r="J44" s="59">
        <v>4.1144665699591187E-3</v>
      </c>
      <c r="K44" s="35">
        <v>1328</v>
      </c>
      <c r="L44" s="59">
        <v>1.7512857708031123E-2</v>
      </c>
      <c r="M44" s="35">
        <v>36</v>
      </c>
      <c r="N44" s="59">
        <v>4.7474614268759065E-4</v>
      </c>
      <c r="O44" s="35">
        <v>1599</v>
      </c>
      <c r="P44" s="59">
        <v>2.1086641171040484E-2</v>
      </c>
      <c r="Q44" s="37">
        <v>10321</v>
      </c>
      <c r="R44" s="59">
        <v>0.13610708162996177</v>
      </c>
    </row>
    <row r="45" spans="1:18" x14ac:dyDescent="0.2">
      <c r="A45" s="63" t="s">
        <v>277</v>
      </c>
      <c r="C45" s="35">
        <v>76330</v>
      </c>
      <c r="D45" s="59">
        <v>0.95278396436525625</v>
      </c>
      <c r="E45" s="35">
        <v>69260</v>
      </c>
      <c r="F45" s="59">
        <v>0.90737586794183156</v>
      </c>
      <c r="G45" s="35">
        <v>1471</v>
      </c>
      <c r="H45" s="59">
        <v>1.927158391196122E-2</v>
      </c>
      <c r="I45" s="35">
        <v>290</v>
      </c>
      <c r="J45" s="59">
        <v>3.7992925455260056E-3</v>
      </c>
      <c r="K45" s="35">
        <v>998</v>
      </c>
      <c r="L45" s="59">
        <v>1.3074806760120529E-2</v>
      </c>
      <c r="M45" s="35">
        <v>22</v>
      </c>
      <c r="N45" s="59">
        <v>2.8822219310886937E-4</v>
      </c>
      <c r="O45" s="35">
        <v>685</v>
      </c>
      <c r="P45" s="59">
        <v>8.9741910127079782E-3</v>
      </c>
      <c r="Q45" s="37">
        <v>7070</v>
      </c>
      <c r="R45" s="59">
        <v>9.2624132058168482E-2</v>
      </c>
    </row>
    <row r="46" spans="1:18" x14ac:dyDescent="0.2">
      <c r="A46" s="63" t="s">
        <v>278</v>
      </c>
      <c r="C46" s="35">
        <v>74064</v>
      </c>
      <c r="D46" s="59">
        <v>0.95476884856340472</v>
      </c>
      <c r="E46" s="35">
        <v>56811</v>
      </c>
      <c r="F46" s="59">
        <v>0.76705281918340895</v>
      </c>
      <c r="G46" s="35">
        <v>2756</v>
      </c>
      <c r="H46" s="59">
        <v>3.7211060704255776E-2</v>
      </c>
      <c r="I46" s="35">
        <v>240</v>
      </c>
      <c r="J46" s="59">
        <v>3.2404406999351912E-3</v>
      </c>
      <c r="K46" s="35">
        <v>9793</v>
      </c>
      <c r="L46" s="59">
        <v>0.13222348239360554</v>
      </c>
      <c r="M46" s="35">
        <v>29</v>
      </c>
      <c r="N46" s="59">
        <v>3.9155325124216894E-4</v>
      </c>
      <c r="O46" s="35">
        <v>1085</v>
      </c>
      <c r="P46" s="59">
        <v>1.464949233095701E-2</v>
      </c>
      <c r="Q46" s="37">
        <v>17253</v>
      </c>
      <c r="R46" s="59">
        <v>0.23294718081659105</v>
      </c>
    </row>
    <row r="47" spans="1:18" x14ac:dyDescent="0.2">
      <c r="A47" s="63" t="s">
        <v>279</v>
      </c>
      <c r="C47" s="35">
        <v>73977</v>
      </c>
      <c r="D47" s="59">
        <v>0.94729442934966279</v>
      </c>
      <c r="E47" s="35">
        <v>65112</v>
      </c>
      <c r="F47" s="59">
        <v>0.88016545683117731</v>
      </c>
      <c r="G47" s="35">
        <v>1373</v>
      </c>
      <c r="H47" s="59">
        <v>1.8559822647579653E-2</v>
      </c>
      <c r="I47" s="35">
        <v>220</v>
      </c>
      <c r="J47" s="59">
        <v>2.9738972924016924E-3</v>
      </c>
      <c r="K47" s="35">
        <v>2424</v>
      </c>
      <c r="L47" s="59">
        <v>3.2766941076280469E-2</v>
      </c>
      <c r="M47" s="35">
        <v>29</v>
      </c>
      <c r="N47" s="59">
        <v>3.9201373399840489E-4</v>
      </c>
      <c r="O47" s="35">
        <v>920</v>
      </c>
      <c r="P47" s="59">
        <v>1.2436297768225258E-2</v>
      </c>
      <c r="Q47" s="37">
        <v>8865</v>
      </c>
      <c r="R47" s="59">
        <v>0.11983454316882274</v>
      </c>
    </row>
    <row r="48" spans="1:18" x14ac:dyDescent="0.2">
      <c r="A48" s="63" t="s">
        <v>280</v>
      </c>
      <c r="C48" s="35">
        <v>75619</v>
      </c>
      <c r="D48" s="59">
        <v>0.95647919173752627</v>
      </c>
      <c r="E48" s="35">
        <v>70391</v>
      </c>
      <c r="F48" s="59">
        <v>0.93086393631230246</v>
      </c>
      <c r="G48" s="35">
        <v>377</v>
      </c>
      <c r="H48" s="59">
        <v>4.9855195122918841E-3</v>
      </c>
      <c r="I48" s="35">
        <v>291</v>
      </c>
      <c r="J48" s="59">
        <v>3.8482391991430725E-3</v>
      </c>
      <c r="K48" s="35">
        <v>625</v>
      </c>
      <c r="L48" s="59">
        <v>8.2651185548605517E-3</v>
      </c>
      <c r="M48" s="35">
        <v>82</v>
      </c>
      <c r="N48" s="59">
        <v>1.0843835543977044E-3</v>
      </c>
      <c r="O48" s="35">
        <v>562</v>
      </c>
      <c r="P48" s="59">
        <v>7.4319946045306078E-3</v>
      </c>
      <c r="Q48" s="37">
        <v>5228</v>
      </c>
      <c r="R48" s="59">
        <v>6.9136063687697535E-2</v>
      </c>
    </row>
    <row r="49" spans="1:18" x14ac:dyDescent="0.2">
      <c r="A49" s="63" t="s">
        <v>281</v>
      </c>
      <c r="C49" s="35">
        <v>71086</v>
      </c>
      <c r="D49" s="59">
        <v>0.94848493374222775</v>
      </c>
      <c r="E49" s="35">
        <v>63156</v>
      </c>
      <c r="F49" s="59">
        <v>0.88844498213431622</v>
      </c>
      <c r="G49" s="35">
        <v>2837</v>
      </c>
      <c r="H49" s="59">
        <v>3.99094055088203E-2</v>
      </c>
      <c r="I49" s="35">
        <v>390</v>
      </c>
      <c r="J49" s="59">
        <v>5.4863123540500238E-3</v>
      </c>
      <c r="K49" s="35">
        <v>313</v>
      </c>
      <c r="L49" s="59">
        <v>4.4031173508145066E-3</v>
      </c>
      <c r="M49" s="35">
        <v>28</v>
      </c>
      <c r="N49" s="59">
        <v>3.9388909208564274E-4</v>
      </c>
      <c r="O49" s="35">
        <v>700</v>
      </c>
      <c r="P49" s="59">
        <v>9.8472273021410692E-3</v>
      </c>
      <c r="Q49" s="37">
        <v>7930</v>
      </c>
      <c r="R49" s="59">
        <v>0.11155501786568382</v>
      </c>
    </row>
    <row r="50" spans="1:18" x14ac:dyDescent="0.2">
      <c r="A50" s="63" t="s">
        <v>282</v>
      </c>
      <c r="C50" s="35">
        <v>64844</v>
      </c>
      <c r="D50" s="59">
        <v>0.95601751896860154</v>
      </c>
      <c r="E50" s="35">
        <v>41315</v>
      </c>
      <c r="F50" s="59">
        <v>0.63714453149096295</v>
      </c>
      <c r="G50" s="35">
        <v>18444</v>
      </c>
      <c r="H50" s="59">
        <v>0.2844364937388193</v>
      </c>
      <c r="I50" s="35">
        <v>530</v>
      </c>
      <c r="J50" s="59">
        <v>8.1734624637591763E-3</v>
      </c>
      <c r="K50" s="35">
        <v>746</v>
      </c>
      <c r="L50" s="59">
        <v>1.1504533958423293E-2</v>
      </c>
      <c r="M50" s="35">
        <v>24</v>
      </c>
      <c r="N50" s="59">
        <v>3.7011905496267967E-4</v>
      </c>
      <c r="O50" s="35">
        <v>933</v>
      </c>
      <c r="P50" s="59">
        <v>1.4388378261674172E-2</v>
      </c>
      <c r="Q50" s="37">
        <v>23529</v>
      </c>
      <c r="R50" s="59">
        <v>0.36285546850903705</v>
      </c>
    </row>
    <row r="51" spans="1:18" x14ac:dyDescent="0.2">
      <c r="A51" s="63" t="s">
        <v>283</v>
      </c>
      <c r="C51" s="35">
        <v>72856</v>
      </c>
      <c r="D51" s="59">
        <v>0.95230317338311188</v>
      </c>
      <c r="E51" s="35">
        <v>58813</v>
      </c>
      <c r="F51" s="59">
        <v>0.80724991764576703</v>
      </c>
      <c r="G51" s="35">
        <v>7567</v>
      </c>
      <c r="H51" s="59">
        <v>0.10386241352805534</v>
      </c>
      <c r="I51" s="35">
        <v>411</v>
      </c>
      <c r="J51" s="59">
        <v>5.6412649610189962E-3</v>
      </c>
      <c r="K51" s="35">
        <v>1716</v>
      </c>
      <c r="L51" s="59">
        <v>2.3553310640166903E-2</v>
      </c>
      <c r="M51" s="35">
        <v>30</v>
      </c>
      <c r="N51" s="59">
        <v>4.1177116503788295E-4</v>
      </c>
      <c r="O51" s="35">
        <v>844</v>
      </c>
      <c r="P51" s="59">
        <v>1.1584495443065774E-2</v>
      </c>
      <c r="Q51" s="37">
        <v>14043</v>
      </c>
      <c r="R51" s="59">
        <v>0.19275008235423302</v>
      </c>
    </row>
    <row r="52" spans="1:18" x14ac:dyDescent="0.2">
      <c r="A52" s="63" t="s">
        <v>284</v>
      </c>
      <c r="C52" s="35">
        <v>76744</v>
      </c>
      <c r="D52" s="59">
        <v>0.95299958302929222</v>
      </c>
      <c r="E52" s="35">
        <v>70374</v>
      </c>
      <c r="F52" s="59">
        <v>0.9169967684770145</v>
      </c>
      <c r="G52" s="35">
        <v>1280</v>
      </c>
      <c r="H52" s="59">
        <v>1.6678828312311059E-2</v>
      </c>
      <c r="I52" s="35">
        <v>269</v>
      </c>
      <c r="J52" s="59">
        <v>3.5051600125091211E-3</v>
      </c>
      <c r="K52" s="35">
        <v>599</v>
      </c>
      <c r="L52" s="59">
        <v>7.8051704367768163E-3</v>
      </c>
      <c r="M52" s="35">
        <v>27</v>
      </c>
      <c r="N52" s="59">
        <v>3.5181903471281142E-4</v>
      </c>
      <c r="O52" s="35">
        <v>588</v>
      </c>
      <c r="P52" s="59">
        <v>7.6618367559678933E-3</v>
      </c>
      <c r="Q52" s="37">
        <v>6370</v>
      </c>
      <c r="R52" s="59">
        <v>8.3003231522985513E-2</v>
      </c>
    </row>
    <row r="53" spans="1:18" x14ac:dyDescent="0.2">
      <c r="A53" s="63" t="s">
        <v>285</v>
      </c>
      <c r="C53" s="35">
        <v>73366</v>
      </c>
      <c r="D53" s="59">
        <v>0.95196685112995116</v>
      </c>
      <c r="E53" s="35">
        <v>64560</v>
      </c>
      <c r="F53" s="59">
        <v>0.8799716489927214</v>
      </c>
      <c r="G53" s="35">
        <v>1484</v>
      </c>
      <c r="H53" s="59">
        <v>2.0227353269907041E-2</v>
      </c>
      <c r="I53" s="35">
        <v>284</v>
      </c>
      <c r="J53" s="59">
        <v>3.8710029168824798E-3</v>
      </c>
      <c r="K53" s="35">
        <v>2745</v>
      </c>
      <c r="L53" s="59">
        <v>3.7415151432543682E-2</v>
      </c>
      <c r="M53" s="35">
        <v>49</v>
      </c>
      <c r="N53" s="59">
        <v>6.678843060818363E-4</v>
      </c>
      <c r="O53" s="35">
        <v>720</v>
      </c>
      <c r="P53" s="59">
        <v>9.8138102118147368E-3</v>
      </c>
      <c r="Q53" s="37">
        <v>8806</v>
      </c>
      <c r="R53" s="59">
        <v>0.12002835100727857</v>
      </c>
    </row>
    <row r="54" spans="1:18" x14ac:dyDescent="0.2">
      <c r="A54" s="63" t="s">
        <v>286</v>
      </c>
      <c r="C54" s="35">
        <v>78658</v>
      </c>
      <c r="D54" s="59">
        <v>0.94014594828243803</v>
      </c>
      <c r="E54" s="35">
        <v>56115</v>
      </c>
      <c r="F54" s="59">
        <v>0.71340486663784997</v>
      </c>
      <c r="G54" s="35">
        <v>5517</v>
      </c>
      <c r="H54" s="59">
        <v>7.0139083119326706E-2</v>
      </c>
      <c r="I54" s="35">
        <v>270</v>
      </c>
      <c r="J54" s="59">
        <v>3.4325815555951078E-3</v>
      </c>
      <c r="K54" s="35">
        <v>10388</v>
      </c>
      <c r="L54" s="59">
        <v>0.1320653970352666</v>
      </c>
      <c r="M54" s="35">
        <v>109</v>
      </c>
      <c r="N54" s="59">
        <v>1.3857458872587659E-3</v>
      </c>
      <c r="O54" s="35">
        <v>1551</v>
      </c>
      <c r="P54" s="59">
        <v>1.9718274047140785E-2</v>
      </c>
      <c r="Q54" s="37">
        <v>22543</v>
      </c>
      <c r="R54" s="59">
        <v>0.28659513336215009</v>
      </c>
    </row>
    <row r="55" spans="1:18" x14ac:dyDescent="0.2">
      <c r="A55" s="63" t="s">
        <v>287</v>
      </c>
      <c r="C55" s="35">
        <v>72426</v>
      </c>
      <c r="D55" s="59">
        <v>0.9416369811945986</v>
      </c>
      <c r="E55" s="35">
        <v>42737</v>
      </c>
      <c r="F55" s="59">
        <v>0.59007814873111863</v>
      </c>
      <c r="G55" s="35">
        <v>19721</v>
      </c>
      <c r="H55" s="59">
        <v>0.27229171844365285</v>
      </c>
      <c r="I55" s="35">
        <v>563</v>
      </c>
      <c r="J55" s="59">
        <v>7.7734515229337534E-3</v>
      </c>
      <c r="K55" s="35">
        <v>2914</v>
      </c>
      <c r="L55" s="59">
        <v>4.0234170049429765E-2</v>
      </c>
      <c r="M55" s="35">
        <v>97</v>
      </c>
      <c r="N55" s="59">
        <v>1.3392980421395632E-3</v>
      </c>
      <c r="O55" s="35">
        <v>2167</v>
      </c>
      <c r="P55" s="59">
        <v>2.9920194405324056E-2</v>
      </c>
      <c r="Q55" s="37">
        <v>29689</v>
      </c>
      <c r="R55" s="59">
        <v>0.40992185126888137</v>
      </c>
    </row>
    <row r="56" spans="1:18" x14ac:dyDescent="0.2">
      <c r="A56" s="63" t="s">
        <v>288</v>
      </c>
      <c r="C56" s="35">
        <v>79483</v>
      </c>
      <c r="D56" s="59">
        <v>0.94729690625668383</v>
      </c>
      <c r="E56" s="35">
        <v>53094</v>
      </c>
      <c r="F56" s="59">
        <v>0.66799189763848876</v>
      </c>
      <c r="G56" s="35">
        <v>7400</v>
      </c>
      <c r="H56" s="59">
        <v>9.3101669539398357E-2</v>
      </c>
      <c r="I56" s="35">
        <v>344</v>
      </c>
      <c r="J56" s="59">
        <v>4.3279695029125728E-3</v>
      </c>
      <c r="K56" s="35">
        <v>12782</v>
      </c>
      <c r="L56" s="59">
        <v>0.16081426216926889</v>
      </c>
      <c r="M56" s="35">
        <v>73</v>
      </c>
      <c r="N56" s="59">
        <v>9.1843538869947029E-4</v>
      </c>
      <c r="O56" s="35">
        <v>1601</v>
      </c>
      <c r="P56" s="59">
        <v>2.014267201791578E-2</v>
      </c>
      <c r="Q56" s="37">
        <v>26389</v>
      </c>
      <c r="R56" s="59">
        <v>0.33200810236151129</v>
      </c>
    </row>
    <row r="57" spans="1:18" x14ac:dyDescent="0.2">
      <c r="A57" s="63" t="s">
        <v>289</v>
      </c>
      <c r="C57" s="35">
        <v>69485</v>
      </c>
      <c r="D57" s="59">
        <v>0.95650859897819662</v>
      </c>
      <c r="E57" s="35">
        <v>64239</v>
      </c>
      <c r="F57" s="59">
        <v>0.92450169101244872</v>
      </c>
      <c r="G57" s="35">
        <v>920</v>
      </c>
      <c r="H57" s="59">
        <v>1.3240267683672735E-2</v>
      </c>
      <c r="I57" s="35">
        <v>230</v>
      </c>
      <c r="J57" s="59">
        <v>3.3100669209181837E-3</v>
      </c>
      <c r="K57" s="35">
        <v>444</v>
      </c>
      <c r="L57" s="59">
        <v>6.3898683169029283E-3</v>
      </c>
      <c r="M57" s="35">
        <v>25</v>
      </c>
      <c r="N57" s="59">
        <v>3.5978988270849826E-4</v>
      </c>
      <c r="O57" s="35">
        <v>605</v>
      </c>
      <c r="P57" s="59">
        <v>8.7069151615456579E-3</v>
      </c>
      <c r="Q57" s="37">
        <v>5246</v>
      </c>
      <c r="R57" s="59">
        <v>7.5498308987551277E-2</v>
      </c>
    </row>
    <row r="58" spans="1:18" x14ac:dyDescent="0.2">
      <c r="A58" s="63" t="s">
        <v>290</v>
      </c>
      <c r="C58" s="35">
        <v>73806</v>
      </c>
      <c r="D58" s="59">
        <v>0.94463864726445013</v>
      </c>
      <c r="E58" s="35">
        <v>64870</v>
      </c>
      <c r="F58" s="59">
        <v>0.8789258325881365</v>
      </c>
      <c r="G58" s="35">
        <v>2266</v>
      </c>
      <c r="H58" s="59">
        <v>3.0702110939490015E-2</v>
      </c>
      <c r="I58" s="35">
        <v>432</v>
      </c>
      <c r="J58" s="59">
        <v>5.8531826680757659E-3</v>
      </c>
      <c r="K58" s="35">
        <v>395</v>
      </c>
      <c r="L58" s="59">
        <v>5.3518684117822403E-3</v>
      </c>
      <c r="M58" s="35">
        <v>10</v>
      </c>
      <c r="N58" s="59">
        <v>1.3549033953879087E-4</v>
      </c>
      <c r="O58" s="35">
        <v>1747</v>
      </c>
      <c r="P58" s="59">
        <v>2.3670162317426767E-2</v>
      </c>
      <c r="Q58" s="37">
        <v>8936</v>
      </c>
      <c r="R58" s="59">
        <v>0.12107416741186354</v>
      </c>
    </row>
    <row r="59" spans="1:18" x14ac:dyDescent="0.2">
      <c r="A59" s="63" t="s">
        <v>291</v>
      </c>
      <c r="C59" s="35">
        <v>69603</v>
      </c>
      <c r="D59" s="59">
        <v>0.95807651969024343</v>
      </c>
      <c r="E59" s="35">
        <v>63745</v>
      </c>
      <c r="F59" s="59">
        <v>0.91583696105052947</v>
      </c>
      <c r="G59" s="35">
        <v>1244</v>
      </c>
      <c r="H59" s="59">
        <v>1.7872792839389105E-2</v>
      </c>
      <c r="I59" s="35">
        <v>321</v>
      </c>
      <c r="J59" s="59">
        <v>4.6118701780095686E-3</v>
      </c>
      <c r="K59" s="35">
        <v>373</v>
      </c>
      <c r="L59" s="59">
        <v>5.3589644124534862E-3</v>
      </c>
      <c r="M59" s="35">
        <v>22</v>
      </c>
      <c r="N59" s="59">
        <v>3.1607832995704207E-4</v>
      </c>
      <c r="O59" s="35">
        <v>980</v>
      </c>
      <c r="P59" s="59">
        <v>1.4079852879904603E-2</v>
      </c>
      <c r="Q59" s="37">
        <v>5858</v>
      </c>
      <c r="R59" s="59">
        <v>8.4163038949470567E-2</v>
      </c>
    </row>
    <row r="60" spans="1:18" x14ac:dyDescent="0.2">
      <c r="A60" s="63" t="s">
        <v>292</v>
      </c>
      <c r="C60" s="35">
        <v>71355</v>
      </c>
      <c r="D60" s="59">
        <v>0.95152406979188564</v>
      </c>
      <c r="E60" s="35">
        <v>61603</v>
      </c>
      <c r="F60" s="59">
        <v>0.86333123116810317</v>
      </c>
      <c r="G60" s="35">
        <v>2632</v>
      </c>
      <c r="H60" s="59">
        <v>3.6885992572349521E-2</v>
      </c>
      <c r="I60" s="35">
        <v>598</v>
      </c>
      <c r="J60" s="59">
        <v>8.3806320510125421E-3</v>
      </c>
      <c r="K60" s="35">
        <v>537</v>
      </c>
      <c r="L60" s="59">
        <v>7.5257515240697917E-3</v>
      </c>
      <c r="M60" s="35">
        <v>24</v>
      </c>
      <c r="N60" s="59">
        <v>3.3634643682993481E-4</v>
      </c>
      <c r="O60" s="35">
        <v>2502</v>
      </c>
      <c r="P60" s="59">
        <v>3.5064116039520705E-2</v>
      </c>
      <c r="Q60" s="37">
        <v>9752</v>
      </c>
      <c r="R60" s="59">
        <v>0.13666876883189685</v>
      </c>
    </row>
    <row r="61" spans="1:18" x14ac:dyDescent="0.2">
      <c r="A61" s="63" t="s">
        <v>293</v>
      </c>
      <c r="C61" s="35">
        <v>74176</v>
      </c>
      <c r="D61" s="59">
        <v>0.94657301553062978</v>
      </c>
      <c r="E61" s="35">
        <v>49967</v>
      </c>
      <c r="F61" s="59">
        <v>0.67362758843830883</v>
      </c>
      <c r="G61" s="35">
        <v>14419</v>
      </c>
      <c r="H61" s="59">
        <v>0.19438902070750647</v>
      </c>
      <c r="I61" s="35">
        <v>716</v>
      </c>
      <c r="J61" s="59">
        <v>9.6527178602243309E-3</v>
      </c>
      <c r="K61" s="35">
        <v>1986</v>
      </c>
      <c r="L61" s="59">
        <v>2.6774158757549613E-2</v>
      </c>
      <c r="M61" s="35">
        <v>45</v>
      </c>
      <c r="N61" s="59">
        <v>6.0666522864538392E-4</v>
      </c>
      <c r="O61" s="35">
        <v>3080</v>
      </c>
      <c r="P61" s="59">
        <v>4.1522864538395168E-2</v>
      </c>
      <c r="Q61" s="37">
        <v>24209</v>
      </c>
      <c r="R61" s="59">
        <v>0.32637241156169111</v>
      </c>
    </row>
    <row r="62" spans="1:18" x14ac:dyDescent="0.2">
      <c r="A62" s="63" t="s">
        <v>294</v>
      </c>
      <c r="C62" s="35">
        <v>78415</v>
      </c>
      <c r="D62" s="59">
        <v>0.95477906012880187</v>
      </c>
      <c r="E62" s="35">
        <v>64949</v>
      </c>
      <c r="F62" s="59">
        <v>0.82827265191608745</v>
      </c>
      <c r="G62" s="35">
        <v>5083</v>
      </c>
      <c r="H62" s="59">
        <v>6.4821781546897911E-2</v>
      </c>
      <c r="I62" s="35">
        <v>364</v>
      </c>
      <c r="J62" s="59">
        <v>4.6419690110310529E-3</v>
      </c>
      <c r="K62" s="35">
        <v>3226</v>
      </c>
      <c r="L62" s="59">
        <v>4.1140087993368615E-2</v>
      </c>
      <c r="M62" s="35">
        <v>37</v>
      </c>
      <c r="N62" s="59">
        <v>4.7184849837403559E-4</v>
      </c>
      <c r="O62" s="35">
        <v>1210</v>
      </c>
      <c r="P62" s="59">
        <v>1.5430721163042786E-2</v>
      </c>
      <c r="Q62" s="37">
        <v>13466</v>
      </c>
      <c r="R62" s="59">
        <v>0.17172734808391252</v>
      </c>
    </row>
    <row r="63" spans="1:18" x14ac:dyDescent="0.2">
      <c r="A63" s="63" t="s">
        <v>295</v>
      </c>
      <c r="C63" s="35">
        <v>69641</v>
      </c>
      <c r="D63" s="59">
        <v>0.94745911173015884</v>
      </c>
      <c r="E63" s="35">
        <v>51044</v>
      </c>
      <c r="F63" s="59">
        <v>0.7329590327536939</v>
      </c>
      <c r="G63" s="35">
        <v>10182</v>
      </c>
      <c r="H63" s="59">
        <v>0.14620697577576428</v>
      </c>
      <c r="I63" s="35">
        <v>555</v>
      </c>
      <c r="J63" s="59">
        <v>7.9694432877184425E-3</v>
      </c>
      <c r="K63" s="35">
        <v>2394</v>
      </c>
      <c r="L63" s="59">
        <v>3.4376301316753059E-2</v>
      </c>
      <c r="M63" s="35">
        <v>27</v>
      </c>
      <c r="N63" s="59">
        <v>3.8770264642954582E-4</v>
      </c>
      <c r="O63" s="35">
        <v>1780</v>
      </c>
      <c r="P63" s="59">
        <v>2.5559655949799687E-2</v>
      </c>
      <c r="Q63" s="37">
        <v>18597</v>
      </c>
      <c r="R63" s="59">
        <v>0.26704096724630605</v>
      </c>
    </row>
    <row r="64" spans="1:18" x14ac:dyDescent="0.2">
      <c r="A64" s="63" t="s">
        <v>296</v>
      </c>
      <c r="C64" s="35">
        <v>73007</v>
      </c>
      <c r="D64" s="59">
        <v>0.95382634541893241</v>
      </c>
      <c r="E64" s="35">
        <v>65032</v>
      </c>
      <c r="F64" s="59">
        <v>0.89076389935211697</v>
      </c>
      <c r="G64" s="35">
        <v>2512</v>
      </c>
      <c r="H64" s="59">
        <v>3.4407659539496212E-2</v>
      </c>
      <c r="I64" s="35">
        <v>430</v>
      </c>
      <c r="J64" s="59">
        <v>5.8898461791335082E-3</v>
      </c>
      <c r="K64" s="35">
        <v>798</v>
      </c>
      <c r="L64" s="59">
        <v>1.0930458723136138E-2</v>
      </c>
      <c r="M64" s="35">
        <v>20</v>
      </c>
      <c r="N64" s="59">
        <v>2.7394633391318639E-4</v>
      </c>
      <c r="O64" s="35">
        <v>844</v>
      </c>
      <c r="P64" s="59">
        <v>1.1560535291136466E-2</v>
      </c>
      <c r="Q64" s="37">
        <v>7975</v>
      </c>
      <c r="R64" s="59">
        <v>0.10923610064788308</v>
      </c>
    </row>
    <row r="65" spans="1:18" x14ac:dyDescent="0.2">
      <c r="A65" s="63" t="s">
        <v>297</v>
      </c>
      <c r="C65" s="35">
        <v>65167</v>
      </c>
      <c r="D65" s="59">
        <v>0.95312044439670396</v>
      </c>
      <c r="E65" s="35">
        <v>54378</v>
      </c>
      <c r="F65" s="59">
        <v>0.83444074454862127</v>
      </c>
      <c r="G65" s="35">
        <v>5754</v>
      </c>
      <c r="H65" s="59">
        <v>8.8296223548728653E-2</v>
      </c>
      <c r="I65" s="35">
        <v>350</v>
      </c>
      <c r="J65" s="59">
        <v>5.3708165175625697E-3</v>
      </c>
      <c r="K65" s="35">
        <v>721</v>
      </c>
      <c r="L65" s="59">
        <v>1.1063882026178895E-2</v>
      </c>
      <c r="M65" s="35">
        <v>29</v>
      </c>
      <c r="N65" s="59">
        <v>4.4501051145518438E-4</v>
      </c>
      <c r="O65" s="35">
        <v>880</v>
      </c>
      <c r="P65" s="59">
        <v>1.3503767244157319E-2</v>
      </c>
      <c r="Q65" s="37">
        <v>10789</v>
      </c>
      <c r="R65" s="59">
        <v>0.16555925545137876</v>
      </c>
    </row>
    <row r="66" spans="1:18" x14ac:dyDescent="0.2">
      <c r="A66" s="63" t="s">
        <v>298</v>
      </c>
      <c r="C66" s="35">
        <v>76708</v>
      </c>
      <c r="D66" s="59">
        <v>0.95880481827188813</v>
      </c>
      <c r="E66" s="35">
        <v>67693</v>
      </c>
      <c r="F66" s="59">
        <v>0.88247640402565575</v>
      </c>
      <c r="G66" s="35">
        <v>4285</v>
      </c>
      <c r="H66" s="59">
        <v>5.5861187881316159E-2</v>
      </c>
      <c r="I66" s="35">
        <v>383</v>
      </c>
      <c r="J66" s="59">
        <v>4.9929603170464623E-3</v>
      </c>
      <c r="K66" s="35">
        <v>566</v>
      </c>
      <c r="L66" s="59">
        <v>7.378630651301038E-3</v>
      </c>
      <c r="M66" s="35">
        <v>29</v>
      </c>
      <c r="N66" s="59">
        <v>3.7805704750482348E-4</v>
      </c>
      <c r="O66" s="35">
        <v>592</v>
      </c>
      <c r="P66" s="59">
        <v>7.7175783490639827E-3</v>
      </c>
      <c r="Q66" s="37">
        <v>9015</v>
      </c>
      <c r="R66" s="59">
        <v>0.11752359597434427</v>
      </c>
    </row>
    <row r="67" spans="1:18" x14ac:dyDescent="0.2">
      <c r="A67" s="63" t="s">
        <v>299</v>
      </c>
      <c r="C67" s="35">
        <v>70941</v>
      </c>
      <c r="D67" s="59">
        <v>0.94402390719048213</v>
      </c>
      <c r="E67" s="35">
        <v>60256</v>
      </c>
      <c r="F67" s="59">
        <v>0.84938188071777954</v>
      </c>
      <c r="G67" s="35">
        <v>2474</v>
      </c>
      <c r="H67" s="59">
        <v>3.4874050267123383E-2</v>
      </c>
      <c r="I67" s="35">
        <v>770</v>
      </c>
      <c r="J67" s="59">
        <v>1.0854090018466048E-2</v>
      </c>
      <c r="K67" s="35">
        <v>418</v>
      </c>
      <c r="L67" s="59">
        <v>5.8922202957387123E-3</v>
      </c>
      <c r="M67" s="35">
        <v>56</v>
      </c>
      <c r="N67" s="59">
        <v>7.8938836497934907E-4</v>
      </c>
      <c r="O67" s="35">
        <v>2996</v>
      </c>
      <c r="P67" s="59">
        <v>4.2232277526395176E-2</v>
      </c>
      <c r="Q67" s="37">
        <v>10685</v>
      </c>
      <c r="R67" s="59">
        <v>0.15061811928222044</v>
      </c>
    </row>
    <row r="68" spans="1:18" x14ac:dyDescent="0.2">
      <c r="A68" s="63" t="s">
        <v>300</v>
      </c>
      <c r="C68" s="35">
        <v>74641</v>
      </c>
      <c r="D68" s="59">
        <v>0.94330193861282674</v>
      </c>
      <c r="E68" s="35">
        <v>60674</v>
      </c>
      <c r="F68" s="59">
        <v>0.81287764097479942</v>
      </c>
      <c r="G68" s="35">
        <v>5366</v>
      </c>
      <c r="H68" s="59">
        <v>7.1890783885532078E-2</v>
      </c>
      <c r="I68" s="35">
        <v>510</v>
      </c>
      <c r="J68" s="59">
        <v>6.8327058855052851E-3</v>
      </c>
      <c r="K68" s="35">
        <v>2086</v>
      </c>
      <c r="L68" s="59">
        <v>2.7947106817968678E-2</v>
      </c>
      <c r="M68" s="35">
        <v>45</v>
      </c>
      <c r="N68" s="59">
        <v>6.0288581342693697E-4</v>
      </c>
      <c r="O68" s="35">
        <v>1728</v>
      </c>
      <c r="P68" s="59">
        <v>2.3150815235594379E-2</v>
      </c>
      <c r="Q68" s="37">
        <v>13967</v>
      </c>
      <c r="R68" s="59">
        <v>0.18712235902520064</v>
      </c>
    </row>
    <row r="69" spans="1:18" x14ac:dyDescent="0.2">
      <c r="A69" s="63" t="s">
        <v>301</v>
      </c>
      <c r="C69" s="35">
        <v>71672</v>
      </c>
      <c r="D69" s="59">
        <v>0.92739144993860922</v>
      </c>
      <c r="E69" s="35">
        <v>44186</v>
      </c>
      <c r="F69" s="59">
        <v>0.61650295791941068</v>
      </c>
      <c r="G69" s="35">
        <v>15087</v>
      </c>
      <c r="H69" s="59">
        <v>0.2105006139078022</v>
      </c>
      <c r="I69" s="35">
        <v>856</v>
      </c>
      <c r="J69" s="59">
        <v>1.194329724299587E-2</v>
      </c>
      <c r="K69" s="35">
        <v>2605</v>
      </c>
      <c r="L69" s="59">
        <v>3.6346132380846073E-2</v>
      </c>
      <c r="M69" s="35">
        <v>81</v>
      </c>
      <c r="N69" s="59">
        <v>1.1301484540685344E-3</v>
      </c>
      <c r="O69" s="35">
        <v>3653</v>
      </c>
      <c r="P69" s="59">
        <v>5.0968300033485882E-2</v>
      </c>
      <c r="Q69" s="37">
        <v>27486</v>
      </c>
      <c r="R69" s="59">
        <v>0.38349704208058938</v>
      </c>
    </row>
    <row r="70" spans="1:18" x14ac:dyDescent="0.2">
      <c r="A70" s="63" t="s">
        <v>302</v>
      </c>
      <c r="C70" s="35">
        <v>81839</v>
      </c>
      <c r="D70" s="59">
        <v>0.95898043719986814</v>
      </c>
      <c r="E70" s="35">
        <v>60712</v>
      </c>
      <c r="F70" s="59">
        <v>0.74184679675949117</v>
      </c>
      <c r="G70" s="35">
        <v>6966</v>
      </c>
      <c r="H70" s="59">
        <v>8.5118342110729606E-2</v>
      </c>
      <c r="I70" s="35">
        <v>337</v>
      </c>
      <c r="J70" s="59">
        <v>4.1178411270909954E-3</v>
      </c>
      <c r="K70" s="35">
        <v>8786</v>
      </c>
      <c r="L70" s="59">
        <v>0.10735712801964833</v>
      </c>
      <c r="M70" s="35">
        <v>59</v>
      </c>
      <c r="N70" s="59">
        <v>7.2092767506934342E-4</v>
      </c>
      <c r="O70" s="35">
        <v>1622</v>
      </c>
      <c r="P70" s="59">
        <v>1.981940150783856E-2</v>
      </c>
      <c r="Q70" s="37">
        <v>21127</v>
      </c>
      <c r="R70" s="59">
        <v>0.25815320324050878</v>
      </c>
    </row>
    <row r="71" spans="1:18" x14ac:dyDescent="0.2">
      <c r="A71" s="63" t="s">
        <v>303</v>
      </c>
      <c r="C71" s="35">
        <v>70625</v>
      </c>
      <c r="D71" s="59">
        <v>0.96315752212389372</v>
      </c>
      <c r="E71" s="35">
        <v>62260</v>
      </c>
      <c r="F71" s="59">
        <v>0.88155752212389382</v>
      </c>
      <c r="G71" s="35">
        <v>4040</v>
      </c>
      <c r="H71" s="59">
        <v>5.7203539823008846E-2</v>
      </c>
      <c r="I71" s="35">
        <v>335</v>
      </c>
      <c r="J71" s="59">
        <v>4.7433628318584069E-3</v>
      </c>
      <c r="K71" s="35">
        <v>288</v>
      </c>
      <c r="L71" s="59">
        <v>4.0778761061946904E-3</v>
      </c>
      <c r="M71" s="35">
        <v>35</v>
      </c>
      <c r="N71" s="59">
        <v>4.9557522123893803E-4</v>
      </c>
      <c r="O71" s="35">
        <v>1065</v>
      </c>
      <c r="P71" s="59">
        <v>1.5079646017699115E-2</v>
      </c>
      <c r="Q71" s="37">
        <v>8365</v>
      </c>
      <c r="R71" s="59">
        <v>0.11844247787610619</v>
      </c>
    </row>
    <row r="72" spans="1:18" x14ac:dyDescent="0.2">
      <c r="A72" s="63" t="s">
        <v>304</v>
      </c>
      <c r="C72" s="35">
        <v>75165</v>
      </c>
      <c r="D72" s="59">
        <v>0.95210536818998215</v>
      </c>
      <c r="E72" s="35">
        <v>61980</v>
      </c>
      <c r="F72" s="59">
        <v>0.82458591099580925</v>
      </c>
      <c r="G72" s="35">
        <v>5884</v>
      </c>
      <c r="H72" s="59">
        <v>7.8281114880596026E-2</v>
      </c>
      <c r="I72" s="35">
        <v>415</v>
      </c>
      <c r="J72" s="59">
        <v>5.5211867225437375E-3</v>
      </c>
      <c r="K72" s="35">
        <v>1822</v>
      </c>
      <c r="L72" s="59">
        <v>2.4240005321625756E-2</v>
      </c>
      <c r="M72" s="35">
        <v>37</v>
      </c>
      <c r="N72" s="59">
        <v>4.922503824918513E-4</v>
      </c>
      <c r="O72" s="35">
        <v>1427</v>
      </c>
      <c r="P72" s="59">
        <v>1.8984899886915454E-2</v>
      </c>
      <c r="Q72" s="37">
        <v>13185</v>
      </c>
      <c r="R72" s="59">
        <v>0.17541408900419078</v>
      </c>
    </row>
    <row r="73" spans="1:18" x14ac:dyDescent="0.2">
      <c r="A73" s="63" t="s">
        <v>305</v>
      </c>
      <c r="C73" s="35">
        <v>79315</v>
      </c>
      <c r="D73" s="59">
        <v>0.95772552480615269</v>
      </c>
      <c r="E73" s="35">
        <v>56305</v>
      </c>
      <c r="F73" s="59">
        <v>0.70989094118388707</v>
      </c>
      <c r="G73" s="35">
        <v>9854</v>
      </c>
      <c r="H73" s="59">
        <v>0.12423879467944272</v>
      </c>
      <c r="I73" s="35">
        <v>616</v>
      </c>
      <c r="J73" s="59">
        <v>7.7665006619176699E-3</v>
      </c>
      <c r="K73" s="35">
        <v>6211</v>
      </c>
      <c r="L73" s="59">
        <v>7.8308012355796514E-2</v>
      </c>
      <c r="M73" s="35">
        <v>43</v>
      </c>
      <c r="N73" s="59">
        <v>5.421420916598374E-4</v>
      </c>
      <c r="O73" s="35">
        <v>2933</v>
      </c>
      <c r="P73" s="59">
        <v>3.6979133833448904E-2</v>
      </c>
      <c r="Q73" s="37">
        <v>23010</v>
      </c>
      <c r="R73" s="59">
        <v>0.29010905881611299</v>
      </c>
    </row>
    <row r="74" spans="1:18" x14ac:dyDescent="0.2">
      <c r="A74" s="63" t="s">
        <v>306</v>
      </c>
      <c r="C74" s="35">
        <v>77010</v>
      </c>
      <c r="D74" s="59">
        <v>0.96079729905207123</v>
      </c>
      <c r="E74" s="35">
        <v>70277</v>
      </c>
      <c r="F74" s="59">
        <v>0.9125697961303727</v>
      </c>
      <c r="G74" s="35">
        <v>1035</v>
      </c>
      <c r="H74" s="59">
        <v>1.3439813011297234E-2</v>
      </c>
      <c r="I74" s="35">
        <v>210</v>
      </c>
      <c r="J74" s="59">
        <v>2.7269185820023374E-3</v>
      </c>
      <c r="K74" s="35">
        <v>1660</v>
      </c>
      <c r="L74" s="59">
        <v>2.1555642124399428E-2</v>
      </c>
      <c r="M74" s="35">
        <v>25</v>
      </c>
      <c r="N74" s="59">
        <v>3.2463316452408777E-4</v>
      </c>
      <c r="O74" s="35">
        <v>784</v>
      </c>
      <c r="P74" s="59">
        <v>1.0180496039475392E-2</v>
      </c>
      <c r="Q74" s="37">
        <v>6733</v>
      </c>
      <c r="R74" s="59">
        <v>8.7430203869627326E-2</v>
      </c>
    </row>
    <row r="75" spans="1:18" x14ac:dyDescent="0.2">
      <c r="A75" s="63" t="s">
        <v>307</v>
      </c>
      <c r="C75" s="35">
        <v>74711</v>
      </c>
      <c r="D75" s="59">
        <v>0.9522827963753665</v>
      </c>
      <c r="E75" s="35">
        <v>65300</v>
      </c>
      <c r="F75" s="59">
        <v>0.87403461337687893</v>
      </c>
      <c r="G75" s="35">
        <v>2053</v>
      </c>
      <c r="H75" s="59">
        <v>2.747921992745379E-2</v>
      </c>
      <c r="I75" s="35">
        <v>431</v>
      </c>
      <c r="J75" s="59">
        <v>5.7688961464844538E-3</v>
      </c>
      <c r="K75" s="35">
        <v>1198</v>
      </c>
      <c r="L75" s="59">
        <v>1.6035122003453306E-2</v>
      </c>
      <c r="M75" s="35">
        <v>45</v>
      </c>
      <c r="N75" s="59">
        <v>6.0232094336844645E-4</v>
      </c>
      <c r="O75" s="35">
        <v>2119</v>
      </c>
      <c r="P75" s="59">
        <v>2.836262397772751E-2</v>
      </c>
      <c r="Q75" s="37">
        <v>9411</v>
      </c>
      <c r="R75" s="59">
        <v>0.1259653866231211</v>
      </c>
    </row>
    <row r="76" spans="1:18" x14ac:dyDescent="0.2">
      <c r="A76" s="63" t="s">
        <v>308</v>
      </c>
      <c r="C76" s="35">
        <v>76956</v>
      </c>
      <c r="D76" s="59">
        <v>0.93494984146785176</v>
      </c>
      <c r="E76" s="35">
        <v>42890</v>
      </c>
      <c r="F76" s="59">
        <v>0.55733146213420659</v>
      </c>
      <c r="G76" s="35">
        <v>16843</v>
      </c>
      <c r="H76" s="59">
        <v>0.2188653256406258</v>
      </c>
      <c r="I76" s="35">
        <v>1214</v>
      </c>
      <c r="J76" s="59">
        <v>1.5775248193773066E-2</v>
      </c>
      <c r="K76" s="35">
        <v>1239</v>
      </c>
      <c r="L76" s="59">
        <v>1.6100109153282395E-2</v>
      </c>
      <c r="M76" s="35">
        <v>84</v>
      </c>
      <c r="N76" s="59">
        <v>1.0915328239513489E-3</v>
      </c>
      <c r="O76" s="35">
        <v>9680</v>
      </c>
      <c r="P76" s="59">
        <v>0.12578616352201258</v>
      </c>
      <c r="Q76" s="37">
        <v>34066</v>
      </c>
      <c r="R76" s="59">
        <v>0.44266853786579347</v>
      </c>
    </row>
    <row r="77" spans="1:18" x14ac:dyDescent="0.2">
      <c r="A77" s="63" t="s">
        <v>312</v>
      </c>
      <c r="C77" s="35">
        <v>79357</v>
      </c>
      <c r="D77" s="59">
        <v>0.95628614993006289</v>
      </c>
      <c r="E77" s="35">
        <v>59668</v>
      </c>
      <c r="F77" s="59">
        <v>0.75189334274229114</v>
      </c>
      <c r="G77" s="35">
        <v>10345</v>
      </c>
      <c r="H77" s="59">
        <v>0.13036027067555478</v>
      </c>
      <c r="I77" s="35">
        <v>495</v>
      </c>
      <c r="J77" s="59">
        <v>6.2376349912421081E-3</v>
      </c>
      <c r="K77" s="35">
        <v>2598</v>
      </c>
      <c r="L77" s="59">
        <v>3.2738132741913124E-2</v>
      </c>
      <c r="M77" s="35">
        <v>45</v>
      </c>
      <c r="N77" s="59">
        <v>5.6705772647655528E-4</v>
      </c>
      <c r="O77" s="35">
        <v>2737</v>
      </c>
      <c r="P77" s="59">
        <v>3.4489711052585151E-2</v>
      </c>
      <c r="Q77" s="37">
        <v>19689</v>
      </c>
      <c r="R77" s="59">
        <v>0.24810665725770883</v>
      </c>
    </row>
    <row r="78" spans="1:18" x14ac:dyDescent="0.2">
      <c r="A78" s="63" t="s">
        <v>313</v>
      </c>
      <c r="C78" s="35">
        <v>77877</v>
      </c>
      <c r="D78" s="59">
        <v>0.93150737701760467</v>
      </c>
      <c r="E78" s="35">
        <v>55577</v>
      </c>
      <c r="F78" s="59">
        <v>0.71365101377813733</v>
      </c>
      <c r="G78" s="35">
        <v>5769</v>
      </c>
      <c r="H78" s="59">
        <v>7.407835432797874E-2</v>
      </c>
      <c r="I78" s="35">
        <v>816</v>
      </c>
      <c r="J78" s="59">
        <v>1.0478061558611657E-2</v>
      </c>
      <c r="K78" s="35">
        <v>2694</v>
      </c>
      <c r="L78" s="59">
        <v>3.4593012057475246E-2</v>
      </c>
      <c r="M78" s="35">
        <v>57</v>
      </c>
      <c r="N78" s="59">
        <v>7.3192341769713783E-4</v>
      </c>
      <c r="O78" s="35">
        <v>7630</v>
      </c>
      <c r="P78" s="59">
        <v>9.797501187770459E-2</v>
      </c>
      <c r="Q78" s="37">
        <v>22300</v>
      </c>
      <c r="R78" s="59">
        <v>0.28634898622186267</v>
      </c>
    </row>
    <row r="79" spans="1:18" x14ac:dyDescent="0.2">
      <c r="A79" s="63" t="s">
        <v>314</v>
      </c>
      <c r="C79" s="35">
        <v>71121</v>
      </c>
      <c r="D79" s="59">
        <v>0.94829937711786949</v>
      </c>
      <c r="E79" s="35">
        <v>59743</v>
      </c>
      <c r="F79" s="59">
        <v>0.84001912234079945</v>
      </c>
      <c r="G79" s="35">
        <v>4011</v>
      </c>
      <c r="H79" s="59">
        <v>5.6396844813768082E-2</v>
      </c>
      <c r="I79" s="35">
        <v>498</v>
      </c>
      <c r="J79" s="59">
        <v>7.0021512633399417E-3</v>
      </c>
      <c r="K79" s="35">
        <v>1305</v>
      </c>
      <c r="L79" s="59">
        <v>1.8349010840679969E-2</v>
      </c>
      <c r="M79" s="35">
        <v>81</v>
      </c>
      <c r="N79" s="59">
        <v>1.1389041211456532E-3</v>
      </c>
      <c r="O79" s="35">
        <v>1806</v>
      </c>
      <c r="P79" s="59">
        <v>2.5393343738136415E-2</v>
      </c>
      <c r="Q79" s="37">
        <v>11378</v>
      </c>
      <c r="R79" s="59">
        <v>0.15998087765920052</v>
      </c>
    </row>
    <row r="80" spans="1:18" x14ac:dyDescent="0.2">
      <c r="A80" s="63" t="s">
        <v>315</v>
      </c>
      <c r="C80" s="35">
        <v>65091</v>
      </c>
      <c r="D80" s="59">
        <v>0.95676821680416635</v>
      </c>
      <c r="E80" s="35">
        <v>47109</v>
      </c>
      <c r="F80" s="59">
        <v>0.72374060930082496</v>
      </c>
      <c r="G80" s="35">
        <v>11836</v>
      </c>
      <c r="H80" s="59">
        <v>0.1818377348634988</v>
      </c>
      <c r="I80" s="35">
        <v>446</v>
      </c>
      <c r="J80" s="59">
        <v>6.8519457375059529E-3</v>
      </c>
      <c r="K80" s="35">
        <v>1397</v>
      </c>
      <c r="L80" s="59">
        <v>2.1462260527569096E-2</v>
      </c>
      <c r="M80" s="35">
        <v>28</v>
      </c>
      <c r="N80" s="59">
        <v>4.3016699697346792E-4</v>
      </c>
      <c r="O80" s="35">
        <v>1461</v>
      </c>
      <c r="P80" s="59">
        <v>2.2445499377794165E-2</v>
      </c>
      <c r="Q80" s="37">
        <v>17982</v>
      </c>
      <c r="R80" s="59">
        <v>0.27625939069917499</v>
      </c>
    </row>
    <row r="81" spans="1:18" x14ac:dyDescent="0.2">
      <c r="A81" s="63" t="s">
        <v>316</v>
      </c>
      <c r="C81" s="35">
        <v>74760</v>
      </c>
      <c r="D81" s="59">
        <v>0.95090957731407177</v>
      </c>
      <c r="E81" s="35">
        <v>66402</v>
      </c>
      <c r="F81" s="59">
        <v>0.88820224719101126</v>
      </c>
      <c r="G81" s="35">
        <v>975</v>
      </c>
      <c r="H81" s="59">
        <v>1.3041733547351525E-2</v>
      </c>
      <c r="I81" s="35">
        <v>485</v>
      </c>
      <c r="J81" s="59">
        <v>6.4874264312466557E-3</v>
      </c>
      <c r="K81" s="35">
        <v>559</v>
      </c>
      <c r="L81" s="59">
        <v>7.4772605671482072E-3</v>
      </c>
      <c r="M81" s="35">
        <v>19</v>
      </c>
      <c r="N81" s="59">
        <v>2.5414660246120919E-4</v>
      </c>
      <c r="O81" s="35">
        <v>2650</v>
      </c>
      <c r="P81" s="59">
        <v>3.5446762974852865E-2</v>
      </c>
      <c r="Q81" s="37">
        <v>8358</v>
      </c>
      <c r="R81" s="59">
        <v>0.11179775280898877</v>
      </c>
    </row>
    <row r="82" spans="1:18" x14ac:dyDescent="0.2">
      <c r="A82" s="63" t="s">
        <v>317</v>
      </c>
      <c r="C82" s="35">
        <v>67434</v>
      </c>
      <c r="D82" s="59">
        <v>0.96291188421271168</v>
      </c>
      <c r="E82" s="35">
        <v>63025</v>
      </c>
      <c r="F82" s="59">
        <v>0.93461755197674767</v>
      </c>
      <c r="G82" s="35">
        <v>758</v>
      </c>
      <c r="H82" s="59">
        <v>1.1240620458522407E-2</v>
      </c>
      <c r="I82" s="35">
        <v>293</v>
      </c>
      <c r="J82" s="59">
        <v>4.3449891746003503E-3</v>
      </c>
      <c r="K82" s="35">
        <v>312</v>
      </c>
      <c r="L82" s="59">
        <v>4.626746151792864E-3</v>
      </c>
      <c r="M82" s="35">
        <v>7</v>
      </c>
      <c r="N82" s="59">
        <v>1.0380520212355785E-4</v>
      </c>
      <c r="O82" s="35">
        <v>538</v>
      </c>
      <c r="P82" s="59">
        <v>7.9781712489248747E-3</v>
      </c>
      <c r="Q82" s="37">
        <v>4409</v>
      </c>
      <c r="R82" s="59">
        <v>6.5382448023252368E-2</v>
      </c>
    </row>
    <row r="83" spans="1:18" x14ac:dyDescent="0.2">
      <c r="A83" s="63" t="s">
        <v>318</v>
      </c>
      <c r="C83" s="35">
        <v>70165</v>
      </c>
      <c r="D83" s="59">
        <v>0.95271146583054234</v>
      </c>
      <c r="E83" s="35">
        <v>64211</v>
      </c>
      <c r="F83" s="59">
        <v>0.91514287750302858</v>
      </c>
      <c r="G83" s="35">
        <v>888</v>
      </c>
      <c r="H83" s="59">
        <v>1.2655882562531176E-2</v>
      </c>
      <c r="I83" s="35">
        <v>324</v>
      </c>
      <c r="J83" s="59">
        <v>4.6176868809235374E-3</v>
      </c>
      <c r="K83" s="35">
        <v>327</v>
      </c>
      <c r="L83" s="59">
        <v>4.6604432409320887E-3</v>
      </c>
      <c r="M83" s="35">
        <v>17</v>
      </c>
      <c r="N83" s="59">
        <v>2.422860400484572E-4</v>
      </c>
      <c r="O83" s="35">
        <v>1080</v>
      </c>
      <c r="P83" s="59">
        <v>1.5392289603078459E-2</v>
      </c>
      <c r="Q83" s="37">
        <v>5954</v>
      </c>
      <c r="R83" s="59">
        <v>8.4857122496971429E-2</v>
      </c>
    </row>
    <row r="84" spans="1:18" x14ac:dyDescent="0.2">
      <c r="A84" s="63" t="s">
        <v>319</v>
      </c>
      <c r="C84" s="35">
        <v>66695</v>
      </c>
      <c r="D84" s="59">
        <v>0.95696828847739712</v>
      </c>
      <c r="E84" s="35">
        <v>60144</v>
      </c>
      <c r="F84" s="59">
        <v>0.90177674488342452</v>
      </c>
      <c r="G84" s="35">
        <v>2104</v>
      </c>
      <c r="H84" s="59">
        <v>3.1546592698103303E-2</v>
      </c>
      <c r="I84" s="35">
        <v>349</v>
      </c>
      <c r="J84" s="59">
        <v>5.2327760701701776E-3</v>
      </c>
      <c r="K84" s="35">
        <v>385</v>
      </c>
      <c r="L84" s="59">
        <v>5.7725466676662417E-3</v>
      </c>
      <c r="M84" s="35">
        <v>15</v>
      </c>
      <c r="N84" s="59">
        <v>2.2490441562336008E-4</v>
      </c>
      <c r="O84" s="35">
        <v>828</v>
      </c>
      <c r="P84" s="59">
        <v>1.2414723742409477E-2</v>
      </c>
      <c r="Q84" s="37">
        <v>6551</v>
      </c>
      <c r="R84" s="59">
        <v>9.8223255116575453E-2</v>
      </c>
    </row>
    <row r="85" spans="1:18" x14ac:dyDescent="0.2">
      <c r="A85" s="63" t="s">
        <v>320</v>
      </c>
      <c r="C85" s="35">
        <v>67404</v>
      </c>
      <c r="D85" s="59">
        <v>0.9655064981306748</v>
      </c>
      <c r="E85" s="35">
        <v>63586</v>
      </c>
      <c r="F85" s="59">
        <v>0.94335647736039407</v>
      </c>
      <c r="G85" s="35">
        <v>348</v>
      </c>
      <c r="H85" s="59">
        <v>5.1628983443119105E-3</v>
      </c>
      <c r="I85" s="35">
        <v>273</v>
      </c>
      <c r="J85" s="59">
        <v>4.0502047356239983E-3</v>
      </c>
      <c r="K85" s="35">
        <v>255</v>
      </c>
      <c r="L85" s="59">
        <v>3.7831582695388999E-3</v>
      </c>
      <c r="M85" s="35">
        <v>22</v>
      </c>
      <c r="N85" s="59">
        <v>3.2639012521512074E-4</v>
      </c>
      <c r="O85" s="35">
        <v>595</v>
      </c>
      <c r="P85" s="59">
        <v>8.827369295590767E-3</v>
      </c>
      <c r="Q85" s="37">
        <v>3818</v>
      </c>
      <c r="R85" s="59">
        <v>5.664352263960596E-2</v>
      </c>
    </row>
    <row r="86" spans="1:18" x14ac:dyDescent="0.2">
      <c r="A86" s="63" t="s">
        <v>321</v>
      </c>
      <c r="C86" s="35">
        <v>70969</v>
      </c>
      <c r="D86" s="59">
        <v>0.95940481055108562</v>
      </c>
      <c r="E86" s="35">
        <v>66660</v>
      </c>
      <c r="F86" s="59">
        <v>0.9392833490679029</v>
      </c>
      <c r="G86" s="35">
        <v>299</v>
      </c>
      <c r="H86" s="59">
        <v>4.2131071312826729E-3</v>
      </c>
      <c r="I86" s="35">
        <v>263</v>
      </c>
      <c r="J86" s="59">
        <v>3.7058433964125182E-3</v>
      </c>
      <c r="K86" s="35">
        <v>268</v>
      </c>
      <c r="L86" s="59">
        <v>3.7762966929222618E-3</v>
      </c>
      <c r="M86" s="35">
        <v>29</v>
      </c>
      <c r="N86" s="59">
        <v>4.0862911975651339E-4</v>
      </c>
      <c r="O86" s="35">
        <v>569</v>
      </c>
      <c r="P86" s="59">
        <v>8.0175851428088314E-3</v>
      </c>
      <c r="Q86" s="37">
        <v>4309</v>
      </c>
      <c r="R86" s="59">
        <v>6.0716650932097112E-2</v>
      </c>
    </row>
    <row r="87" spans="1:18" x14ac:dyDescent="0.2">
      <c r="A87" s="63" t="s">
        <v>322</v>
      </c>
      <c r="C87" s="35">
        <v>79020</v>
      </c>
      <c r="D87" s="59">
        <v>0.96247785370792205</v>
      </c>
      <c r="E87" s="35">
        <v>69294</v>
      </c>
      <c r="F87" s="59">
        <v>0.87691723614274864</v>
      </c>
      <c r="G87" s="35">
        <v>3863</v>
      </c>
      <c r="H87" s="59">
        <v>4.8886357884079981E-2</v>
      </c>
      <c r="I87" s="35">
        <v>277</v>
      </c>
      <c r="J87" s="59">
        <v>3.5054416603391546E-3</v>
      </c>
      <c r="K87" s="35">
        <v>1596</v>
      </c>
      <c r="L87" s="59">
        <v>2.0197418375094912E-2</v>
      </c>
      <c r="M87" s="35">
        <v>38</v>
      </c>
      <c r="N87" s="59">
        <v>4.8089091369273604E-4</v>
      </c>
      <c r="O87" s="35">
        <v>987</v>
      </c>
      <c r="P87" s="59">
        <v>1.2490508731966591E-2</v>
      </c>
      <c r="Q87" s="37">
        <v>9726</v>
      </c>
      <c r="R87" s="59">
        <v>0.12308276385725132</v>
      </c>
    </row>
    <row r="88" spans="1:18" x14ac:dyDescent="0.2">
      <c r="A88" s="63" t="s">
        <v>323</v>
      </c>
      <c r="C88" s="35">
        <v>75283</v>
      </c>
      <c r="D88" s="59">
        <v>0.96141227103064442</v>
      </c>
      <c r="E88" s="35">
        <v>70543</v>
      </c>
      <c r="F88" s="59">
        <v>0.93703757820490685</v>
      </c>
      <c r="G88" s="35">
        <v>320</v>
      </c>
      <c r="H88" s="59">
        <v>4.2506276317362483E-3</v>
      </c>
      <c r="I88" s="35">
        <v>322</v>
      </c>
      <c r="J88" s="59">
        <v>4.2771940544345998E-3</v>
      </c>
      <c r="K88" s="35">
        <v>308</v>
      </c>
      <c r="L88" s="59">
        <v>4.0912290955461396E-3</v>
      </c>
      <c r="M88" s="35">
        <v>25</v>
      </c>
      <c r="N88" s="59">
        <v>3.3208028372939442E-4</v>
      </c>
      <c r="O88" s="35">
        <v>860</v>
      </c>
      <c r="P88" s="59">
        <v>1.1423561760291167E-2</v>
      </c>
      <c r="Q88" s="37">
        <v>4740</v>
      </c>
      <c r="R88" s="59">
        <v>6.2962421795093176E-2</v>
      </c>
    </row>
    <row r="89" spans="1:18" x14ac:dyDescent="0.2">
      <c r="A89" s="63" t="s">
        <v>324</v>
      </c>
      <c r="C89" s="35">
        <v>78213</v>
      </c>
      <c r="D89" s="59">
        <v>0.9635866160356974</v>
      </c>
      <c r="E89" s="35">
        <v>70898</v>
      </c>
      <c r="F89" s="59">
        <v>0.90647334842033933</v>
      </c>
      <c r="G89" s="35">
        <v>1679</v>
      </c>
      <c r="H89" s="59">
        <v>2.1467019549179803E-2</v>
      </c>
      <c r="I89" s="35">
        <v>334</v>
      </c>
      <c r="J89" s="59">
        <v>4.2703898328922303E-3</v>
      </c>
      <c r="K89" s="35">
        <v>1065</v>
      </c>
      <c r="L89" s="59">
        <v>1.3616662191707261E-2</v>
      </c>
      <c r="M89" s="35">
        <v>35</v>
      </c>
      <c r="N89" s="59">
        <v>4.4749594057253908E-4</v>
      </c>
      <c r="O89" s="35">
        <v>1354</v>
      </c>
      <c r="P89" s="59">
        <v>1.7311700101006227E-2</v>
      </c>
      <c r="Q89" s="37">
        <v>7315</v>
      </c>
      <c r="R89" s="59">
        <v>9.3526651579660669E-2</v>
      </c>
    </row>
    <row r="90" spans="1:18" x14ac:dyDescent="0.2">
      <c r="A90" s="63" t="s">
        <v>325</v>
      </c>
      <c r="C90" s="35">
        <v>73054</v>
      </c>
      <c r="D90" s="59">
        <v>0.95710022722917298</v>
      </c>
      <c r="E90" s="35">
        <v>66433</v>
      </c>
      <c r="F90" s="59">
        <v>0.90936841240726041</v>
      </c>
      <c r="G90" s="35">
        <v>548</v>
      </c>
      <c r="H90" s="59">
        <v>7.5013004079174305E-3</v>
      </c>
      <c r="I90" s="35">
        <v>313</v>
      </c>
      <c r="J90" s="59">
        <v>4.2845018753251019E-3</v>
      </c>
      <c r="K90" s="35">
        <v>1183</v>
      </c>
      <c r="L90" s="59">
        <v>1.6193500698113723E-2</v>
      </c>
      <c r="M90" s="35">
        <v>21</v>
      </c>
      <c r="N90" s="59">
        <v>2.8745859227420812E-4</v>
      </c>
      <c r="O90" s="35">
        <v>1422</v>
      </c>
      <c r="P90" s="59">
        <v>1.9465053248282092E-2</v>
      </c>
      <c r="Q90" s="37">
        <v>6621</v>
      </c>
      <c r="R90" s="59">
        <v>9.0631587592739621E-2</v>
      </c>
    </row>
    <row r="91" spans="1:18" x14ac:dyDescent="0.2">
      <c r="A91" s="63" t="s">
        <v>326</v>
      </c>
      <c r="C91" s="35">
        <v>74801</v>
      </c>
      <c r="D91" s="59">
        <v>0.93123086589751469</v>
      </c>
      <c r="E91" s="35">
        <v>57130</v>
      </c>
      <c r="F91" s="59">
        <v>0.76375984278285047</v>
      </c>
      <c r="G91" s="35">
        <v>1854</v>
      </c>
      <c r="H91" s="59">
        <v>2.4785764896191227E-2</v>
      </c>
      <c r="I91" s="35">
        <v>648</v>
      </c>
      <c r="J91" s="59">
        <v>8.6629857889600412E-3</v>
      </c>
      <c r="K91" s="35">
        <v>4044</v>
      </c>
      <c r="L91" s="59">
        <v>5.4063448349620992E-2</v>
      </c>
      <c r="M91" s="35">
        <v>74</v>
      </c>
      <c r="N91" s="59">
        <v>9.8929158701086873E-4</v>
      </c>
      <c r="O91" s="35">
        <v>5907</v>
      </c>
      <c r="P91" s="59">
        <v>7.8969532492881106E-2</v>
      </c>
      <c r="Q91" s="37">
        <v>17671</v>
      </c>
      <c r="R91" s="59">
        <v>0.2362401572171495</v>
      </c>
    </row>
    <row r="92" spans="1:18" x14ac:dyDescent="0.2">
      <c r="A92" s="63" t="s">
        <v>327</v>
      </c>
      <c r="C92" s="35">
        <v>70168</v>
      </c>
      <c r="D92" s="59">
        <v>0.94982043096568236</v>
      </c>
      <c r="E92" s="35">
        <v>63066</v>
      </c>
      <c r="F92" s="59">
        <v>0.89878577129175696</v>
      </c>
      <c r="G92" s="35">
        <v>1539</v>
      </c>
      <c r="H92" s="59">
        <v>2.1933074905940028E-2</v>
      </c>
      <c r="I92" s="35">
        <v>541</v>
      </c>
      <c r="J92" s="59">
        <v>7.7100672671303154E-3</v>
      </c>
      <c r="K92" s="35">
        <v>583</v>
      </c>
      <c r="L92" s="59">
        <v>8.3086307148557744E-3</v>
      </c>
      <c r="M92" s="35">
        <v>23</v>
      </c>
      <c r="N92" s="59">
        <v>3.2778474518298939E-4</v>
      </c>
      <c r="O92" s="35">
        <v>895</v>
      </c>
      <c r="P92" s="59">
        <v>1.2755102040816327E-2</v>
      </c>
      <c r="Q92" s="37">
        <v>7102</v>
      </c>
      <c r="R92" s="59">
        <v>0.10121422870824308</v>
      </c>
    </row>
    <row r="93" spans="1:18" x14ac:dyDescent="0.2">
      <c r="A93" s="63" t="s">
        <v>328</v>
      </c>
      <c r="C93" s="35">
        <v>66135</v>
      </c>
      <c r="D93" s="59">
        <v>0.95294473425568915</v>
      </c>
      <c r="E93" s="35">
        <v>44161</v>
      </c>
      <c r="F93" s="59">
        <v>0.66774022832085889</v>
      </c>
      <c r="G93" s="35">
        <v>16178</v>
      </c>
      <c r="H93" s="59">
        <v>0.24462085128903002</v>
      </c>
      <c r="I93" s="35">
        <v>719</v>
      </c>
      <c r="J93" s="59">
        <v>1.0871701822030694E-2</v>
      </c>
      <c r="K93" s="35">
        <v>352</v>
      </c>
      <c r="L93" s="59">
        <v>5.3224465109246236E-3</v>
      </c>
      <c r="M93" s="35">
        <v>34</v>
      </c>
      <c r="N93" s="59">
        <v>5.1409994707794662E-4</v>
      </c>
      <c r="O93" s="35">
        <v>1579</v>
      </c>
      <c r="P93" s="59">
        <v>2.3875406365766991E-2</v>
      </c>
      <c r="Q93" s="37">
        <v>21974</v>
      </c>
      <c r="R93" s="59">
        <v>0.33225977167914117</v>
      </c>
    </row>
    <row r="94" spans="1:18" x14ac:dyDescent="0.2">
      <c r="A94" s="63" t="s">
        <v>329</v>
      </c>
      <c r="C94" s="35">
        <v>75567</v>
      </c>
      <c r="D94" s="59">
        <v>0.95651541016581321</v>
      </c>
      <c r="E94" s="35">
        <v>67635</v>
      </c>
      <c r="F94" s="59">
        <v>0.89503354638929689</v>
      </c>
      <c r="G94" s="35">
        <v>1434</v>
      </c>
      <c r="H94" s="59">
        <v>1.8976537377426654E-2</v>
      </c>
      <c r="I94" s="35">
        <v>322</v>
      </c>
      <c r="J94" s="59">
        <v>4.2611192716397366E-3</v>
      </c>
      <c r="K94" s="35">
        <v>1632</v>
      </c>
      <c r="L94" s="59">
        <v>2.1596728730795187E-2</v>
      </c>
      <c r="M94" s="35">
        <v>29</v>
      </c>
      <c r="N94" s="59">
        <v>3.8376540024084589E-4</v>
      </c>
      <c r="O94" s="35">
        <v>1229</v>
      </c>
      <c r="P94" s="59">
        <v>1.6263712996413777E-2</v>
      </c>
      <c r="Q94" s="37">
        <v>7932</v>
      </c>
      <c r="R94" s="59">
        <v>0.10496645361070309</v>
      </c>
    </row>
    <row r="95" spans="1:18" x14ac:dyDescent="0.2">
      <c r="A95" s="63" t="s">
        <v>330</v>
      </c>
      <c r="C95" s="35">
        <v>72875</v>
      </c>
      <c r="D95" s="59">
        <v>0.95744768439108074</v>
      </c>
      <c r="E95" s="35">
        <v>61652</v>
      </c>
      <c r="F95" s="59">
        <v>0.84599656946826762</v>
      </c>
      <c r="G95" s="35">
        <v>4828</v>
      </c>
      <c r="H95" s="59">
        <v>6.6250428816466547E-2</v>
      </c>
      <c r="I95" s="35">
        <v>296</v>
      </c>
      <c r="J95" s="59">
        <v>4.0617495711835335E-3</v>
      </c>
      <c r="K95" s="35">
        <v>1590</v>
      </c>
      <c r="L95" s="59">
        <v>2.181818181818182E-2</v>
      </c>
      <c r="M95" s="35">
        <v>48</v>
      </c>
      <c r="N95" s="59">
        <v>6.5866209262435682E-4</v>
      </c>
      <c r="O95" s="35">
        <v>1360</v>
      </c>
      <c r="P95" s="59">
        <v>1.8662092624356776E-2</v>
      </c>
      <c r="Q95" s="37">
        <v>11223</v>
      </c>
      <c r="R95" s="59">
        <v>0.1540034305317324</v>
      </c>
    </row>
    <row r="96" spans="1:18" x14ac:dyDescent="0.2">
      <c r="A96" s="63" t="s">
        <v>331</v>
      </c>
      <c r="C96" s="35">
        <v>58640</v>
      </c>
      <c r="D96" s="59">
        <v>0.94618008185538882</v>
      </c>
      <c r="E96" s="35">
        <v>31249</v>
      </c>
      <c r="F96" s="59">
        <v>0.53289563437926335</v>
      </c>
      <c r="G96" s="35">
        <v>20415</v>
      </c>
      <c r="H96" s="59">
        <v>0.34814120054570258</v>
      </c>
      <c r="I96" s="35">
        <v>512</v>
      </c>
      <c r="J96" s="59">
        <v>8.7312414733969994E-3</v>
      </c>
      <c r="K96" s="35">
        <v>378</v>
      </c>
      <c r="L96" s="59">
        <v>6.4461118690313781E-3</v>
      </c>
      <c r="M96" s="35">
        <v>22</v>
      </c>
      <c r="N96" s="59">
        <v>3.751705320600273E-4</v>
      </c>
      <c r="O96" s="35">
        <v>2908</v>
      </c>
      <c r="P96" s="59">
        <v>4.9590723055934517E-2</v>
      </c>
      <c r="Q96" s="37">
        <v>27391</v>
      </c>
      <c r="R96" s="59">
        <v>0.46710436562073671</v>
      </c>
    </row>
    <row r="97" spans="1:18" x14ac:dyDescent="0.2">
      <c r="A97" s="63" t="s">
        <v>332</v>
      </c>
      <c r="C97" s="35">
        <v>66722</v>
      </c>
      <c r="D97" s="59">
        <v>0.95168010551242466</v>
      </c>
      <c r="E97" s="35">
        <v>60598</v>
      </c>
      <c r="F97" s="59">
        <v>0.90821618057012676</v>
      </c>
      <c r="G97" s="35">
        <v>1188</v>
      </c>
      <c r="H97" s="59">
        <v>1.7805221666017206E-2</v>
      </c>
      <c r="I97" s="35">
        <v>320</v>
      </c>
      <c r="J97" s="59">
        <v>4.7960193039776984E-3</v>
      </c>
      <c r="K97" s="35">
        <v>424</v>
      </c>
      <c r="L97" s="59">
        <v>6.3547255777704507E-3</v>
      </c>
      <c r="M97" s="35">
        <v>11</v>
      </c>
      <c r="N97" s="59">
        <v>1.6486316357423338E-4</v>
      </c>
      <c r="O97" s="35">
        <v>957</v>
      </c>
      <c r="P97" s="59">
        <v>1.4343095230958305E-2</v>
      </c>
      <c r="Q97" s="37">
        <v>6124</v>
      </c>
      <c r="R97" s="59">
        <v>9.1783819429873209E-2</v>
      </c>
    </row>
    <row r="98" spans="1:18" x14ac:dyDescent="0.2">
      <c r="A98" s="63" t="s">
        <v>333</v>
      </c>
      <c r="C98" s="35">
        <v>66956</v>
      </c>
      <c r="D98" s="59">
        <v>0.96408088894199184</v>
      </c>
      <c r="E98" s="35">
        <v>63314</v>
      </c>
      <c r="F98" s="59">
        <v>0.94560606965768568</v>
      </c>
      <c r="G98" s="35">
        <v>255</v>
      </c>
      <c r="H98" s="59">
        <v>3.8084712348407908E-3</v>
      </c>
      <c r="I98" s="35">
        <v>437</v>
      </c>
      <c r="J98" s="59">
        <v>6.5266742338251985E-3</v>
      </c>
      <c r="K98" s="35">
        <v>194</v>
      </c>
      <c r="L98" s="59">
        <v>2.8974251747416213E-3</v>
      </c>
      <c r="M98" s="35">
        <v>11</v>
      </c>
      <c r="N98" s="59">
        <v>1.6428699444411254E-4</v>
      </c>
      <c r="O98" s="35">
        <v>340</v>
      </c>
      <c r="P98" s="59">
        <v>5.077961646454388E-3</v>
      </c>
      <c r="Q98" s="37">
        <v>3642</v>
      </c>
      <c r="R98" s="59">
        <v>5.4393930342314357E-2</v>
      </c>
    </row>
    <row r="99" spans="1:18" x14ac:dyDescent="0.2">
      <c r="A99" s="63" t="s">
        <v>334</v>
      </c>
      <c r="C99" s="35">
        <v>67218</v>
      </c>
      <c r="D99" s="59">
        <v>0.95654437799398973</v>
      </c>
      <c r="E99" s="35">
        <v>61246</v>
      </c>
      <c r="F99" s="59">
        <v>0.91115475021571601</v>
      </c>
      <c r="G99" s="35">
        <v>795</v>
      </c>
      <c r="H99" s="59">
        <v>1.1827189145764527E-2</v>
      </c>
      <c r="I99" s="35">
        <v>251</v>
      </c>
      <c r="J99" s="59">
        <v>3.7341188372162219E-3</v>
      </c>
      <c r="K99" s="35">
        <v>1333</v>
      </c>
      <c r="L99" s="59">
        <v>1.9830997649439137E-2</v>
      </c>
      <c r="M99" s="35">
        <v>59</v>
      </c>
      <c r="N99" s="59">
        <v>8.7774108125799634E-4</v>
      </c>
      <c r="O99" s="35">
        <v>613</v>
      </c>
      <c r="P99" s="59">
        <v>9.1195810645957921E-3</v>
      </c>
      <c r="Q99" s="37">
        <v>5972</v>
      </c>
      <c r="R99" s="59">
        <v>8.8845249784283972E-2</v>
      </c>
    </row>
    <row r="100" spans="1:18" x14ac:dyDescent="0.2">
      <c r="A100" s="63" t="s">
        <v>335</v>
      </c>
      <c r="C100" s="35">
        <v>66697</v>
      </c>
      <c r="D100" s="59">
        <v>0.95547026103123078</v>
      </c>
      <c r="E100" s="35">
        <v>58158</v>
      </c>
      <c r="F100" s="59">
        <v>0.87197325217026256</v>
      </c>
      <c r="G100" s="35">
        <v>1955</v>
      </c>
      <c r="H100" s="59">
        <v>2.9311663193247073E-2</v>
      </c>
      <c r="I100" s="35">
        <v>1777</v>
      </c>
      <c r="J100" s="59">
        <v>2.6642877490741713E-2</v>
      </c>
      <c r="K100" s="35">
        <v>1057</v>
      </c>
      <c r="L100" s="59">
        <v>1.5847789255888572E-2</v>
      </c>
      <c r="M100" s="35">
        <v>37</v>
      </c>
      <c r="N100" s="59">
        <v>5.5474758984661976E-4</v>
      </c>
      <c r="O100" s="35">
        <v>743</v>
      </c>
      <c r="P100" s="59">
        <v>1.1139931331244284E-2</v>
      </c>
      <c r="Q100" s="37">
        <v>8539</v>
      </c>
      <c r="R100" s="59">
        <v>0.12802674782973747</v>
      </c>
    </row>
    <row r="101" spans="1:18" x14ac:dyDescent="0.2">
      <c r="A101" s="63" t="s">
        <v>336</v>
      </c>
      <c r="C101" s="35">
        <v>69563</v>
      </c>
      <c r="D101" s="59">
        <v>0.9485646104969595</v>
      </c>
      <c r="E101" s="35">
        <v>61819</v>
      </c>
      <c r="F101" s="59">
        <v>0.88867645156189357</v>
      </c>
      <c r="G101" s="35">
        <v>1221</v>
      </c>
      <c r="H101" s="59">
        <v>1.7552434483849171E-2</v>
      </c>
      <c r="I101" s="35">
        <v>645</v>
      </c>
      <c r="J101" s="59">
        <v>9.2721705504362952E-3</v>
      </c>
      <c r="K101" s="35">
        <v>277</v>
      </c>
      <c r="L101" s="59">
        <v>3.9820019263114015E-3</v>
      </c>
      <c r="M101" s="35">
        <v>53</v>
      </c>
      <c r="N101" s="59">
        <v>7.6189928553972654E-4</v>
      </c>
      <c r="O101" s="35">
        <v>1970</v>
      </c>
      <c r="P101" s="59">
        <v>2.8319652688929459E-2</v>
      </c>
      <c r="Q101" s="37">
        <v>7744</v>
      </c>
      <c r="R101" s="59">
        <v>0.11132354843810646</v>
      </c>
    </row>
    <row r="102" spans="1:18" x14ac:dyDescent="0.2">
      <c r="A102" s="63" t="s">
        <v>337</v>
      </c>
      <c r="C102" s="35">
        <v>77464</v>
      </c>
      <c r="D102" s="59">
        <v>0.96045905194671077</v>
      </c>
      <c r="E102" s="35">
        <v>71147</v>
      </c>
      <c r="F102" s="59">
        <v>0.91845244242486834</v>
      </c>
      <c r="G102" s="35">
        <v>849</v>
      </c>
      <c r="H102" s="59">
        <v>1.0959929773830425E-2</v>
      </c>
      <c r="I102" s="35">
        <v>1240</v>
      </c>
      <c r="J102" s="59">
        <v>1.6007435712072703E-2</v>
      </c>
      <c r="K102" s="35">
        <v>344</v>
      </c>
      <c r="L102" s="59">
        <v>4.4407724878653314E-3</v>
      </c>
      <c r="M102" s="35">
        <v>24</v>
      </c>
      <c r="N102" s="59">
        <v>3.0982133636269752E-4</v>
      </c>
      <c r="O102" s="35">
        <v>797</v>
      </c>
      <c r="P102" s="59">
        <v>1.0288650211711247E-2</v>
      </c>
      <c r="Q102" s="37">
        <v>6317</v>
      </c>
      <c r="R102" s="59">
        <v>8.1547557575131671E-2</v>
      </c>
    </row>
    <row r="103" spans="1:18" x14ac:dyDescent="0.2">
      <c r="A103" s="63" t="s">
        <v>338</v>
      </c>
      <c r="C103" s="35">
        <v>65798</v>
      </c>
      <c r="D103" s="59">
        <v>0.95919328854980401</v>
      </c>
      <c r="E103" s="35">
        <v>60851</v>
      </c>
      <c r="F103" s="59">
        <v>0.9248153439314265</v>
      </c>
      <c r="G103" s="35">
        <v>860</v>
      </c>
      <c r="H103" s="59">
        <v>1.3070306088330952E-2</v>
      </c>
      <c r="I103" s="35">
        <v>433</v>
      </c>
      <c r="J103" s="59">
        <v>6.5807471351712818E-3</v>
      </c>
      <c r="K103" s="35">
        <v>470</v>
      </c>
      <c r="L103" s="59">
        <v>7.1430742575762183E-3</v>
      </c>
      <c r="M103" s="35">
        <v>18</v>
      </c>
      <c r="N103" s="59">
        <v>2.735645460348339E-4</v>
      </c>
      <c r="O103" s="35">
        <v>481</v>
      </c>
      <c r="P103" s="59">
        <v>7.3102525912641719E-3</v>
      </c>
      <c r="Q103" s="37">
        <v>4947</v>
      </c>
      <c r="R103" s="59">
        <v>7.518465606857351E-2</v>
      </c>
    </row>
    <row r="104" spans="1:18" x14ac:dyDescent="0.2">
      <c r="A104" s="63" t="s">
        <v>339</v>
      </c>
      <c r="C104" s="35">
        <v>73666</v>
      </c>
      <c r="D104" s="59">
        <v>0.96425759509135833</v>
      </c>
      <c r="E104" s="35">
        <v>69591</v>
      </c>
      <c r="F104" s="59">
        <v>0.94468275731002094</v>
      </c>
      <c r="G104" s="35">
        <v>183</v>
      </c>
      <c r="H104" s="59">
        <v>2.484185377243233E-3</v>
      </c>
      <c r="I104" s="35">
        <v>463</v>
      </c>
      <c r="J104" s="59">
        <v>6.2851247522602016E-3</v>
      </c>
      <c r="K104" s="35">
        <v>281</v>
      </c>
      <c r="L104" s="59">
        <v>3.8145141584991719E-3</v>
      </c>
      <c r="M104" s="35">
        <v>29</v>
      </c>
      <c r="N104" s="59">
        <v>3.9366872098390031E-4</v>
      </c>
      <c r="O104" s="35">
        <v>486</v>
      </c>
      <c r="P104" s="59">
        <v>6.5973447723508809E-3</v>
      </c>
      <c r="Q104" s="37">
        <v>4075</v>
      </c>
      <c r="R104" s="59">
        <v>5.5317242689979097E-2</v>
      </c>
    </row>
    <row r="105" spans="1:18" x14ac:dyDescent="0.2">
      <c r="A105" s="63" t="s">
        <v>340</v>
      </c>
      <c r="C105" s="35">
        <v>76419</v>
      </c>
      <c r="D105" s="59">
        <v>0.95880605608552849</v>
      </c>
      <c r="E105" s="35">
        <v>70480</v>
      </c>
      <c r="F105" s="59">
        <v>0.92228372525157354</v>
      </c>
      <c r="G105" s="35">
        <v>475</v>
      </c>
      <c r="H105" s="59">
        <v>6.215731689763017E-3</v>
      </c>
      <c r="I105" s="35">
        <v>748</v>
      </c>
      <c r="J105" s="59">
        <v>9.7881416925110244E-3</v>
      </c>
      <c r="K105" s="35">
        <v>692</v>
      </c>
      <c r="L105" s="59">
        <v>9.0553396406652803E-3</v>
      </c>
      <c r="M105" s="35">
        <v>74</v>
      </c>
      <c r="N105" s="59">
        <v>9.6834556851044902E-4</v>
      </c>
      <c r="O105" s="35">
        <v>802</v>
      </c>
      <c r="P105" s="59">
        <v>1.0494772242505137E-2</v>
      </c>
      <c r="Q105" s="37">
        <v>5939</v>
      </c>
      <c r="R105" s="59">
        <v>7.7716274748426434E-2</v>
      </c>
    </row>
    <row r="106" spans="1:18" x14ac:dyDescent="0.2">
      <c r="A106" s="63" t="s">
        <v>341</v>
      </c>
      <c r="C106" s="35">
        <v>74969</v>
      </c>
      <c r="D106" s="59">
        <v>0.96339820459123104</v>
      </c>
      <c r="E106" s="35">
        <v>70561</v>
      </c>
      <c r="F106" s="59">
        <v>0.94120236364363941</v>
      </c>
      <c r="G106" s="35">
        <v>212</v>
      </c>
      <c r="H106" s="59">
        <v>2.8278355053422081E-3</v>
      </c>
      <c r="I106" s="35">
        <v>714</v>
      </c>
      <c r="J106" s="59">
        <v>9.523936560444984E-3</v>
      </c>
      <c r="K106" s="35">
        <v>280</v>
      </c>
      <c r="L106" s="59">
        <v>3.7348770825274447E-3</v>
      </c>
      <c r="M106" s="35">
        <v>52</v>
      </c>
      <c r="N106" s="59">
        <v>6.9362002961223968E-4</v>
      </c>
      <c r="O106" s="35">
        <v>406</v>
      </c>
      <c r="P106" s="59">
        <v>5.4155717696647947E-3</v>
      </c>
      <c r="Q106" s="37">
        <v>4408</v>
      </c>
      <c r="R106" s="59">
        <v>5.8797636356360629E-2</v>
      </c>
    </row>
    <row r="107" spans="1:18" x14ac:dyDescent="0.2">
      <c r="A107" s="63" t="s">
        <v>342</v>
      </c>
      <c r="C107" s="35">
        <v>75969</v>
      </c>
      <c r="D107" s="59">
        <v>0.96576235043241332</v>
      </c>
      <c r="E107" s="35">
        <v>71742</v>
      </c>
      <c r="F107" s="59">
        <v>0.94435888322868533</v>
      </c>
      <c r="G107" s="35">
        <v>291</v>
      </c>
      <c r="H107" s="59">
        <v>3.8305098132132842E-3</v>
      </c>
      <c r="I107" s="35">
        <v>587</v>
      </c>
      <c r="J107" s="59">
        <v>7.7268359462412299E-3</v>
      </c>
      <c r="K107" s="35">
        <v>359</v>
      </c>
      <c r="L107" s="59">
        <v>4.7256117626926775E-3</v>
      </c>
      <c r="M107" s="35">
        <v>29</v>
      </c>
      <c r="N107" s="59">
        <v>3.8173465492503521E-4</v>
      </c>
      <c r="O107" s="35">
        <v>360</v>
      </c>
      <c r="P107" s="59">
        <v>4.7387750266556098E-3</v>
      </c>
      <c r="Q107" s="37">
        <v>4227</v>
      </c>
      <c r="R107" s="59">
        <v>5.5641116771314614E-2</v>
      </c>
    </row>
    <row r="108" spans="1:18" x14ac:dyDescent="0.2">
      <c r="A108" s="63" t="s">
        <v>343</v>
      </c>
      <c r="C108" s="35">
        <v>76239</v>
      </c>
      <c r="D108" s="59">
        <v>0.94372958721913958</v>
      </c>
      <c r="E108" s="35">
        <v>61805</v>
      </c>
      <c r="F108" s="59">
        <v>0.81067432678812679</v>
      </c>
      <c r="G108" s="35">
        <v>2859</v>
      </c>
      <c r="H108" s="59">
        <v>3.7500491874237596E-2</v>
      </c>
      <c r="I108" s="35">
        <v>6411</v>
      </c>
      <c r="J108" s="59">
        <v>8.4090819659229529E-2</v>
      </c>
      <c r="K108" s="35">
        <v>392</v>
      </c>
      <c r="L108" s="59">
        <v>5.1417253636590193E-3</v>
      </c>
      <c r="M108" s="35">
        <v>71</v>
      </c>
      <c r="N108" s="59">
        <v>9.3128188984640408E-4</v>
      </c>
      <c r="O108" s="35">
        <v>411</v>
      </c>
      <c r="P108" s="59">
        <v>5.3909416440404518E-3</v>
      </c>
      <c r="Q108" s="37">
        <v>14434</v>
      </c>
      <c r="R108" s="59">
        <v>0.18932567321187319</v>
      </c>
    </row>
    <row r="109" spans="1:18" x14ac:dyDescent="0.2">
      <c r="A109" s="63" t="s">
        <v>344</v>
      </c>
      <c r="C109" s="35">
        <v>69661</v>
      </c>
      <c r="D109" s="59">
        <v>0.96593502820803601</v>
      </c>
      <c r="E109" s="35">
        <v>65141</v>
      </c>
      <c r="F109" s="59">
        <v>0.93511433944387823</v>
      </c>
      <c r="G109" s="35">
        <v>220</v>
      </c>
      <c r="H109" s="59">
        <v>3.1581516199882288E-3</v>
      </c>
      <c r="I109" s="35">
        <v>1214</v>
      </c>
      <c r="J109" s="59">
        <v>1.7427254848480497E-2</v>
      </c>
      <c r="K109" s="35">
        <v>347</v>
      </c>
      <c r="L109" s="59">
        <v>4.9812664187996155E-3</v>
      </c>
      <c r="M109" s="35">
        <v>25</v>
      </c>
      <c r="N109" s="59">
        <v>3.5888086590775328E-4</v>
      </c>
      <c r="O109" s="35">
        <v>341</v>
      </c>
      <c r="P109" s="59">
        <v>4.8951350109817547E-3</v>
      </c>
      <c r="Q109" s="37">
        <v>4520</v>
      </c>
      <c r="R109" s="59">
        <v>6.4885660556121785E-2</v>
      </c>
    </row>
    <row r="110" spans="1:18" x14ac:dyDescent="0.2">
      <c r="A110" s="63" t="s">
        <v>345</v>
      </c>
      <c r="C110" s="35">
        <v>68965</v>
      </c>
      <c r="D110" s="59">
        <v>0.95354165156238668</v>
      </c>
      <c r="E110" s="35">
        <v>61875</v>
      </c>
      <c r="F110" s="59">
        <v>0.89719422895671719</v>
      </c>
      <c r="G110" s="35">
        <v>1341</v>
      </c>
      <c r="H110" s="59">
        <v>1.944464583484376E-2</v>
      </c>
      <c r="I110" s="35">
        <v>1760</v>
      </c>
      <c r="J110" s="59">
        <v>2.5520191401435511E-2</v>
      </c>
      <c r="K110" s="35">
        <v>388</v>
      </c>
      <c r="L110" s="59">
        <v>5.6260421953164648E-3</v>
      </c>
      <c r="M110" s="35">
        <v>26</v>
      </c>
      <c r="N110" s="59">
        <v>3.7700282752120643E-4</v>
      </c>
      <c r="O110" s="35">
        <v>371</v>
      </c>
      <c r="P110" s="59">
        <v>5.3795403465525995E-3</v>
      </c>
      <c r="Q110" s="37">
        <v>7090</v>
      </c>
      <c r="R110" s="59">
        <v>0.10280577104328283</v>
      </c>
    </row>
    <row r="111" spans="1:18" x14ac:dyDescent="0.2">
      <c r="A111" s="63" t="s">
        <v>346</v>
      </c>
      <c r="C111" s="35">
        <v>68378</v>
      </c>
      <c r="D111" s="59">
        <v>0.96419901137792852</v>
      </c>
      <c r="E111" s="35">
        <v>62206</v>
      </c>
      <c r="F111" s="59">
        <v>0.90973704992833948</v>
      </c>
      <c r="G111" s="35">
        <v>969</v>
      </c>
      <c r="H111" s="59">
        <v>1.4171224662903274E-2</v>
      </c>
      <c r="I111" s="35">
        <v>1460</v>
      </c>
      <c r="J111" s="59">
        <v>2.1351896808915149E-2</v>
      </c>
      <c r="K111" s="35">
        <v>873</v>
      </c>
      <c r="L111" s="59">
        <v>1.2767264324782824E-2</v>
      </c>
      <c r="M111" s="35">
        <v>44</v>
      </c>
      <c r="N111" s="59">
        <v>6.4348182163853867E-4</v>
      </c>
      <c r="O111" s="35">
        <v>378</v>
      </c>
      <c r="P111" s="59">
        <v>5.5280938313492642E-3</v>
      </c>
      <c r="Q111" s="37">
        <v>6172</v>
      </c>
      <c r="R111" s="59">
        <v>9.0262950071660478E-2</v>
      </c>
    </row>
    <row r="112" spans="1:18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</row>
    <row r="113" spans="1:20" x14ac:dyDescent="0.2">
      <c r="A113" s="72" t="s">
        <v>309</v>
      </c>
      <c r="B113" s="5"/>
      <c r="C113" s="15">
        <f>SUM(C2:C111)</f>
        <v>7914602</v>
      </c>
      <c r="D113" s="12">
        <f>F113+H113+J113+L113+N113+P113</f>
        <v>0.95590087789632383</v>
      </c>
      <c r="E113" s="15">
        <f>SUM(E2:E111)</f>
        <v>6021926</v>
      </c>
      <c r="F113" s="12">
        <f>E113/C113</f>
        <v>0.7608627698524828</v>
      </c>
      <c r="G113" s="15">
        <f>SUM(G2:G111)</f>
        <v>1050433</v>
      </c>
      <c r="H113" s="12">
        <f>G113/C113</f>
        <v>0.13272088729161619</v>
      </c>
      <c r="I113" s="15">
        <f>SUM(I2:I111)</f>
        <v>58423</v>
      </c>
      <c r="J113" s="12">
        <f>I113/C113</f>
        <v>7.3816725086112986E-3</v>
      </c>
      <c r="K113" s="15">
        <f>SUM(K2:K111)</f>
        <v>265218</v>
      </c>
      <c r="L113" s="12">
        <f>K113/C113</f>
        <v>3.3509960450317025E-2</v>
      </c>
      <c r="M113" s="15">
        <f>SUM(M2:M111)</f>
        <v>4107</v>
      </c>
      <c r="N113" s="12">
        <f>M113/C113</f>
        <v>5.1891428021270058E-4</v>
      </c>
      <c r="O113" s="15">
        <f>SUM(O2:O111)</f>
        <v>165468</v>
      </c>
      <c r="P113" s="12">
        <f>O113/C113</f>
        <v>2.0906673513083791E-2</v>
      </c>
      <c r="Q113" s="15">
        <f>SUM(Q2:Q111)</f>
        <v>1892676</v>
      </c>
      <c r="R113" s="59">
        <f t="shared" ref="R113" si="0">Q113/$C113</f>
        <v>0.2391372301475172</v>
      </c>
      <c r="S113" s="15"/>
      <c r="T113" s="12"/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27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3</v>
      </c>
      <c r="S116" s="15"/>
      <c r="T116" s="15"/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37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2</v>
      </c>
      <c r="S117" s="15"/>
      <c r="T117" s="15"/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17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2</v>
      </c>
      <c r="S118" s="15"/>
      <c r="T118" s="15"/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8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4</v>
      </c>
      <c r="S119" s="15"/>
      <c r="T119" s="15"/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5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1</v>
      </c>
      <c r="S120" s="15"/>
      <c r="T120" s="15"/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2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1</v>
      </c>
      <c r="S121" s="15"/>
      <c r="T121" s="15"/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/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0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1</v>
      </c>
      <c r="S123" s="15"/>
      <c r="T123" s="15"/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2</v>
      </c>
      <c r="S124" s="15"/>
      <c r="T124" s="15"/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1</v>
      </c>
      <c r="G125" s="15"/>
      <c r="H125" s="15">
        <f>COUNTIF(H$2:H$111,("&gt;35%"))-(SUM(H$116:H124))</f>
        <v>1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5</v>
      </c>
      <c r="S125" s="15"/>
      <c r="T125" s="15"/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4</v>
      </c>
      <c r="G126" s="15"/>
      <c r="H126" s="15">
        <f>COUNTIF(H$2:H$111,("&gt;30%"))-(SUM(H$116:H125))</f>
        <v>1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8</v>
      </c>
      <c r="S126" s="15"/>
      <c r="T126" s="15"/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11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1</v>
      </c>
      <c r="Q127" s="15"/>
      <c r="R127" s="15">
        <f>COUNTIF(R$2:R$111,("&gt;20%"))-(SUM(R$116:R126))</f>
        <v>17</v>
      </c>
      <c r="S127" s="15"/>
      <c r="T127" s="15"/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11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2</v>
      </c>
      <c r="Q128" s="15"/>
      <c r="R128" s="15">
        <f>COUNTIF(R$2:R$111,("&gt;10%"))-(SUM(R$116:R127))</f>
        <v>37</v>
      </c>
      <c r="S128" s="15"/>
      <c r="T128" s="15"/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107</v>
      </c>
      <c r="Q129" s="15"/>
      <c r="R129" s="15">
        <f>COUNTIF(R$2:R$111,("&lt;10%"))</f>
        <v>27</v>
      </c>
      <c r="S129" s="15"/>
      <c r="T129" s="15"/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</row>
    <row r="145" spans="3:16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</row>
    <row r="146" spans="3:16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</row>
    <row r="147" spans="3:16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</row>
    <row r="148" spans="3:16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</row>
    <row r="149" spans="3:16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</row>
    <row r="150" spans="3:16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</row>
    <row r="151" spans="3:16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</row>
    <row r="152" spans="3:16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</row>
    <row r="153" spans="3:16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</row>
    <row r="154" spans="3:16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</row>
    <row r="155" spans="3:16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</row>
    <row r="156" spans="3:16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</row>
    <row r="157" spans="3:16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</row>
    <row r="158" spans="3:16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</row>
    <row r="159" spans="3:16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</row>
    <row r="160" spans="3:16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</row>
    <row r="161" spans="3:16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</row>
    <row r="162" spans="3:16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</row>
    <row r="163" spans="3:16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</row>
    <row r="164" spans="3:16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</row>
    <row r="165" spans="3:16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</row>
    <row r="166" spans="3:16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</row>
    <row r="167" spans="3:16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</row>
    <row r="168" spans="3:16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</row>
    <row r="169" spans="3:16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</row>
    <row r="170" spans="3:16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</row>
    <row r="171" spans="3:16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</row>
  </sheetData>
  <phoneticPr fontId="5" type="noConversion"/>
  <printOptions headings="1" gridLines="1"/>
  <pageMargins left="0.25" right="0.25" top="0.75" bottom="0.75" header="0.3" footer="0.3"/>
  <pageSetup scale="70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3" manualBreakCount="3">
    <brk id="57" max="17" man="1"/>
    <brk id="106" max="17" man="1"/>
    <brk id="129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71"/>
  <sheetViews>
    <sheetView tabSelected="1" view="pageBreakPreview" topLeftCell="A108" zoomScaleNormal="100" zoomScaleSheetLayoutView="100" workbookViewId="0">
      <selection activeCell="E54" sqref="E54"/>
    </sheetView>
  </sheetViews>
  <sheetFormatPr defaultColWidth="9.140625" defaultRowHeight="12.75" x14ac:dyDescent="0.2"/>
  <cols>
    <col min="1" max="1" width="12" style="4" bestFit="1" customWidth="1"/>
    <col min="2" max="2" width="5.28515625" customWidth="1"/>
    <col min="3" max="3" width="9.140625" style="21" customWidth="1"/>
    <col min="4" max="4" width="10" style="5" customWidth="1"/>
    <col min="5" max="5" width="12.85546875" customWidth="1"/>
    <col min="6" max="6" width="14.140625" customWidth="1"/>
    <col min="7" max="7" width="12.7109375" customWidth="1"/>
    <col min="8" max="8" width="14" customWidth="1"/>
    <col min="9" max="9" width="12.85546875" customWidth="1"/>
    <col min="10" max="10" width="14.140625" customWidth="1"/>
    <col min="11" max="11" width="12.85546875" customWidth="1"/>
    <col min="12" max="12" width="14.140625" customWidth="1"/>
    <col min="13" max="13" width="12.140625" customWidth="1"/>
    <col min="14" max="14" width="13.42578125" customWidth="1"/>
    <col min="15" max="15" width="12.85546875" customWidth="1"/>
    <col min="16" max="16" width="14.140625" customWidth="1"/>
    <col min="17" max="17" width="9.28515625" customWidth="1"/>
    <col min="18" max="18" width="10" customWidth="1"/>
    <col min="19" max="19" width="10.42578125" style="37" customWidth="1"/>
    <col min="20" max="20" width="11.140625" customWidth="1"/>
  </cols>
  <sheetData>
    <row r="1" spans="1:20" x14ac:dyDescent="0.2">
      <c r="A1" s="1" t="s">
        <v>0</v>
      </c>
      <c r="C1" s="20" t="s">
        <v>82</v>
      </c>
      <c r="D1" s="13" t="s">
        <v>6</v>
      </c>
      <c r="E1" s="9" t="s">
        <v>97</v>
      </c>
      <c r="F1" s="16" t="s">
        <v>98</v>
      </c>
      <c r="G1" s="10" t="s">
        <v>147</v>
      </c>
      <c r="H1" s="16" t="s">
        <v>148</v>
      </c>
      <c r="I1" s="9" t="s">
        <v>149</v>
      </c>
      <c r="J1" s="16" t="s">
        <v>150</v>
      </c>
      <c r="K1" s="10" t="s">
        <v>151</v>
      </c>
      <c r="L1" s="16" t="s">
        <v>152</v>
      </c>
      <c r="M1" s="9" t="s">
        <v>153</v>
      </c>
      <c r="N1" s="16" t="s">
        <v>154</v>
      </c>
      <c r="O1" s="10" t="s">
        <v>155</v>
      </c>
      <c r="P1" s="16" t="s">
        <v>156</v>
      </c>
      <c r="Q1" s="10" t="s">
        <v>109</v>
      </c>
      <c r="R1" s="16" t="s">
        <v>110</v>
      </c>
      <c r="S1" s="61" t="s">
        <v>232</v>
      </c>
      <c r="T1" s="60" t="s">
        <v>231</v>
      </c>
    </row>
    <row r="2" spans="1:20" x14ac:dyDescent="0.2">
      <c r="A2" s="63" t="s">
        <v>233</v>
      </c>
      <c r="C2" s="35">
        <v>59788</v>
      </c>
      <c r="D2" s="59">
        <v>0.98780691777614249</v>
      </c>
      <c r="E2" s="35">
        <v>18785</v>
      </c>
      <c r="F2" s="59">
        <v>0.31419348364220245</v>
      </c>
      <c r="G2" s="35">
        <v>38067</v>
      </c>
      <c r="H2" s="59">
        <v>0.63669967217501844</v>
      </c>
      <c r="I2" s="35">
        <v>317</v>
      </c>
      <c r="J2" s="59">
        <v>5.3020673044758149E-3</v>
      </c>
      <c r="K2" s="35">
        <v>686</v>
      </c>
      <c r="L2" s="59">
        <v>1.1473874356058072E-2</v>
      </c>
      <c r="M2" s="35">
        <v>16</v>
      </c>
      <c r="N2" s="59">
        <v>2.6761222987890549E-4</v>
      </c>
      <c r="O2" s="35">
        <v>279</v>
      </c>
      <c r="P2" s="59">
        <v>4.6664882585134137E-3</v>
      </c>
      <c r="Q2" s="35">
        <v>909</v>
      </c>
      <c r="R2" s="59">
        <v>1.5203719809995317E-2</v>
      </c>
      <c r="S2" s="37">
        <v>41003</v>
      </c>
      <c r="T2" s="59">
        <v>0.68580651635779755</v>
      </c>
    </row>
    <row r="3" spans="1:20" x14ac:dyDescent="0.2">
      <c r="A3" s="63" t="s">
        <v>234</v>
      </c>
      <c r="C3" s="35">
        <v>57031</v>
      </c>
      <c r="D3" s="59">
        <v>0.98702460065578368</v>
      </c>
      <c r="E3" s="35">
        <v>21631</v>
      </c>
      <c r="F3" s="59">
        <v>0.37928495029019305</v>
      </c>
      <c r="G3" s="35">
        <v>32311</v>
      </c>
      <c r="H3" s="59">
        <v>0.56655152460942293</v>
      </c>
      <c r="I3" s="35">
        <v>380</v>
      </c>
      <c r="J3" s="59">
        <v>6.663042906489453E-3</v>
      </c>
      <c r="K3" s="35">
        <v>663</v>
      </c>
      <c r="L3" s="59">
        <v>1.1625256439480283E-2</v>
      </c>
      <c r="M3" s="35">
        <v>16</v>
      </c>
      <c r="N3" s="59">
        <v>2.8054917501008222E-4</v>
      </c>
      <c r="O3" s="35">
        <v>247</v>
      </c>
      <c r="P3" s="59">
        <v>4.3309778892181442E-3</v>
      </c>
      <c r="Q3" s="35">
        <v>1043</v>
      </c>
      <c r="R3" s="59">
        <v>1.8288299345969736E-2</v>
      </c>
      <c r="S3" s="37">
        <v>35400</v>
      </c>
      <c r="T3" s="59">
        <v>0.62071504970980695</v>
      </c>
    </row>
    <row r="4" spans="1:20" x14ac:dyDescent="0.2">
      <c r="A4" s="63" t="s">
        <v>235</v>
      </c>
      <c r="C4" s="35">
        <v>54130</v>
      </c>
      <c r="D4" s="59">
        <v>0.99089229632366527</v>
      </c>
      <c r="E4" s="35">
        <v>3345</v>
      </c>
      <c r="F4" s="59">
        <v>6.1795677073711433E-2</v>
      </c>
      <c r="G4" s="35">
        <v>48408</v>
      </c>
      <c r="H4" s="59">
        <v>0.89429152041381854</v>
      </c>
      <c r="I4" s="35">
        <v>418</v>
      </c>
      <c r="J4" s="59">
        <v>7.7221503787179013E-3</v>
      </c>
      <c r="K4" s="35">
        <v>335</v>
      </c>
      <c r="L4" s="59">
        <v>6.1888047293552559E-3</v>
      </c>
      <c r="M4" s="35">
        <v>29</v>
      </c>
      <c r="N4" s="59">
        <v>5.357472750785147E-4</v>
      </c>
      <c r="O4" s="35">
        <v>346</v>
      </c>
      <c r="P4" s="59">
        <v>6.3920192130057273E-3</v>
      </c>
      <c r="Q4" s="35">
        <v>756</v>
      </c>
      <c r="R4" s="59">
        <v>1.3966377239977831E-2</v>
      </c>
      <c r="S4" s="37">
        <v>50785</v>
      </c>
      <c r="T4" s="59">
        <v>0.93820432292628853</v>
      </c>
    </row>
    <row r="5" spans="1:20" s="52" customFormat="1" x14ac:dyDescent="0.2">
      <c r="A5" s="63" t="s">
        <v>236</v>
      </c>
      <c r="B5"/>
      <c r="C5" s="35">
        <v>68749</v>
      </c>
      <c r="D5" s="59">
        <v>0.97547600692373704</v>
      </c>
      <c r="E5" s="35">
        <v>22085</v>
      </c>
      <c r="F5" s="59">
        <v>0.32124103623325428</v>
      </c>
      <c r="G5" s="35">
        <v>31679</v>
      </c>
      <c r="H5" s="59">
        <v>0.46079215697682874</v>
      </c>
      <c r="I5" s="35">
        <v>396</v>
      </c>
      <c r="J5" s="59">
        <v>5.7600837830368437E-3</v>
      </c>
      <c r="K5" s="35">
        <v>11186</v>
      </c>
      <c r="L5" s="59">
        <v>0.16270782120467206</v>
      </c>
      <c r="M5" s="35">
        <v>45</v>
      </c>
      <c r="N5" s="59">
        <v>6.5455497534509593E-4</v>
      </c>
      <c r="O5" s="35">
        <v>528</v>
      </c>
      <c r="P5" s="59">
        <v>7.6801117107157925E-3</v>
      </c>
      <c r="Q5" s="35">
        <v>1144</v>
      </c>
      <c r="R5" s="59">
        <v>1.6640242039884217E-2</v>
      </c>
      <c r="S5" s="37">
        <v>46664</v>
      </c>
      <c r="T5" s="59">
        <v>0.67875896376674572</v>
      </c>
    </row>
    <row r="6" spans="1:20" x14ac:dyDescent="0.2">
      <c r="A6" s="63" t="s">
        <v>237</v>
      </c>
      <c r="C6" s="35">
        <v>49290</v>
      </c>
      <c r="D6" s="59">
        <v>0.98648813146682901</v>
      </c>
      <c r="E6" s="35">
        <v>5978</v>
      </c>
      <c r="F6" s="59">
        <v>0.12128220734428891</v>
      </c>
      <c r="G6" s="35">
        <v>26060</v>
      </c>
      <c r="H6" s="59">
        <v>0.52870764861026576</v>
      </c>
      <c r="I6" s="35">
        <v>312</v>
      </c>
      <c r="J6" s="59">
        <v>6.3298843578819229E-3</v>
      </c>
      <c r="K6" s="35">
        <v>189</v>
      </c>
      <c r="L6" s="59">
        <v>3.8344491783323187E-3</v>
      </c>
      <c r="M6" s="35">
        <v>21</v>
      </c>
      <c r="N6" s="59">
        <v>4.2604990870359101E-4</v>
      </c>
      <c r="O6" s="35">
        <v>287</v>
      </c>
      <c r="P6" s="59">
        <v>5.8226820856157437E-3</v>
      </c>
      <c r="Q6" s="35">
        <v>15777</v>
      </c>
      <c r="R6" s="59">
        <v>0.32008520998174073</v>
      </c>
      <c r="S6" s="37">
        <v>43312</v>
      </c>
      <c r="T6" s="59">
        <v>0.87871779265571115</v>
      </c>
    </row>
    <row r="7" spans="1:20" x14ac:dyDescent="0.2">
      <c r="A7" s="63" t="s">
        <v>238</v>
      </c>
      <c r="C7" s="35">
        <v>67505</v>
      </c>
      <c r="D7" s="59">
        <v>0.98225316643211624</v>
      </c>
      <c r="E7" s="35">
        <v>17107</v>
      </c>
      <c r="F7" s="59">
        <v>0.25341826531368045</v>
      </c>
      <c r="G7" s="35">
        <v>34791</v>
      </c>
      <c r="H7" s="59">
        <v>0.51538404562624995</v>
      </c>
      <c r="I7" s="35">
        <v>454</v>
      </c>
      <c r="J7" s="59">
        <v>6.7254277460928819E-3</v>
      </c>
      <c r="K7" s="35">
        <v>1221</v>
      </c>
      <c r="L7" s="59">
        <v>1.8087549070439225E-2</v>
      </c>
      <c r="M7" s="35">
        <v>36</v>
      </c>
      <c r="N7" s="59">
        <v>5.3329383008666022E-4</v>
      </c>
      <c r="O7" s="35">
        <v>409</v>
      </c>
      <c r="P7" s="59">
        <v>6.0588104584845563E-3</v>
      </c>
      <c r="Q7" s="35">
        <v>12289</v>
      </c>
      <c r="R7" s="59">
        <v>0.18204577438708244</v>
      </c>
      <c r="S7" s="37">
        <v>50398</v>
      </c>
      <c r="T7" s="59">
        <v>0.7465817346863195</v>
      </c>
    </row>
    <row r="8" spans="1:20" x14ac:dyDescent="0.2">
      <c r="A8" s="63" t="s">
        <v>239</v>
      </c>
      <c r="C8" s="35">
        <v>60347</v>
      </c>
      <c r="D8" s="59">
        <v>0.99312310471108756</v>
      </c>
      <c r="E8" s="35">
        <v>2042</v>
      </c>
      <c r="F8" s="59">
        <v>3.383763898785358E-2</v>
      </c>
      <c r="G8" s="35">
        <v>56019</v>
      </c>
      <c r="H8" s="59">
        <v>0.92828143901105276</v>
      </c>
      <c r="I8" s="35">
        <v>496</v>
      </c>
      <c r="J8" s="59">
        <v>8.2191326826519962E-3</v>
      </c>
      <c r="K8" s="35">
        <v>230</v>
      </c>
      <c r="L8" s="59">
        <v>3.8112913649394338E-3</v>
      </c>
      <c r="M8" s="35">
        <v>29</v>
      </c>
      <c r="N8" s="59">
        <v>4.8055412862279813E-4</v>
      </c>
      <c r="O8" s="35">
        <v>388</v>
      </c>
      <c r="P8" s="59">
        <v>6.4294828243326094E-3</v>
      </c>
      <c r="Q8" s="35">
        <v>728</v>
      </c>
      <c r="R8" s="59">
        <v>1.2063565711634382E-2</v>
      </c>
      <c r="S8" s="37">
        <v>58305</v>
      </c>
      <c r="T8" s="59">
        <v>0.96616236101214636</v>
      </c>
    </row>
    <row r="9" spans="1:20" x14ac:dyDescent="0.2">
      <c r="A9" s="63" t="s">
        <v>240</v>
      </c>
      <c r="C9" s="35">
        <v>62448</v>
      </c>
      <c r="D9" s="59">
        <v>0.99410709710479117</v>
      </c>
      <c r="E9" s="35">
        <v>3207</v>
      </c>
      <c r="F9" s="59">
        <v>5.1354727132974634E-2</v>
      </c>
      <c r="G9" s="35">
        <v>56872</v>
      </c>
      <c r="H9" s="59">
        <v>0.91070971047911864</v>
      </c>
      <c r="I9" s="35">
        <v>631</v>
      </c>
      <c r="J9" s="59">
        <v>1.0104406866512939E-2</v>
      </c>
      <c r="K9" s="35">
        <v>190</v>
      </c>
      <c r="L9" s="59">
        <v>3.0425313861132462E-3</v>
      </c>
      <c r="M9" s="35">
        <v>21</v>
      </c>
      <c r="N9" s="59">
        <v>3.3627978478093775E-4</v>
      </c>
      <c r="O9" s="35">
        <v>428</v>
      </c>
      <c r="P9" s="59">
        <v>6.853702280297207E-3</v>
      </c>
      <c r="Q9" s="35">
        <v>731</v>
      </c>
      <c r="R9" s="59">
        <v>1.1705739174993594E-2</v>
      </c>
      <c r="S9" s="37">
        <v>59241</v>
      </c>
      <c r="T9" s="59">
        <v>0.94864527286702538</v>
      </c>
    </row>
    <row r="10" spans="1:20" x14ac:dyDescent="0.2">
      <c r="A10" s="63" t="s">
        <v>241</v>
      </c>
      <c r="C10" s="35">
        <v>62529</v>
      </c>
      <c r="D10" s="59">
        <v>0.98370356154744198</v>
      </c>
      <c r="E10" s="35">
        <v>12051</v>
      </c>
      <c r="F10" s="59">
        <v>0.19272657486926068</v>
      </c>
      <c r="G10" s="35">
        <v>45544</v>
      </c>
      <c r="H10" s="59">
        <v>0.72836603815829459</v>
      </c>
      <c r="I10" s="35">
        <v>409</v>
      </c>
      <c r="J10" s="59">
        <v>6.5409649922435987E-3</v>
      </c>
      <c r="K10" s="35">
        <v>256</v>
      </c>
      <c r="L10" s="59">
        <v>4.0941003374434263E-3</v>
      </c>
      <c r="M10" s="35">
        <v>26</v>
      </c>
      <c r="N10" s="59">
        <v>4.1580706552159799E-4</v>
      </c>
      <c r="O10" s="35">
        <v>419</v>
      </c>
      <c r="P10" s="59">
        <v>6.7008907866749831E-3</v>
      </c>
      <c r="Q10" s="35">
        <v>2805</v>
      </c>
      <c r="R10" s="59">
        <v>4.485918533800317E-2</v>
      </c>
      <c r="S10" s="37">
        <v>50478</v>
      </c>
      <c r="T10" s="59">
        <v>0.8072734251307393</v>
      </c>
    </row>
    <row r="11" spans="1:20" x14ac:dyDescent="0.2">
      <c r="A11" s="63" t="s">
        <v>242</v>
      </c>
      <c r="C11" s="35">
        <v>69209</v>
      </c>
      <c r="D11" s="59">
        <v>0.98219884697076965</v>
      </c>
      <c r="E11" s="35">
        <v>19217</v>
      </c>
      <c r="F11" s="59">
        <v>0.27766619948272625</v>
      </c>
      <c r="G11" s="35">
        <v>45751</v>
      </c>
      <c r="H11" s="59">
        <v>0.66105564305220421</v>
      </c>
      <c r="I11" s="35">
        <v>501</v>
      </c>
      <c r="J11" s="59">
        <v>7.2389429120490109E-3</v>
      </c>
      <c r="K11" s="35">
        <v>459</v>
      </c>
      <c r="L11" s="59">
        <v>6.6320854224161596E-3</v>
      </c>
      <c r="M11" s="35">
        <v>20</v>
      </c>
      <c r="N11" s="59">
        <v>2.8897975696802437E-4</v>
      </c>
      <c r="O11" s="35">
        <v>482</v>
      </c>
      <c r="P11" s="59">
        <v>6.9644121429293876E-3</v>
      </c>
      <c r="Q11" s="35">
        <v>1547</v>
      </c>
      <c r="R11" s="59">
        <v>2.2352584201476688E-2</v>
      </c>
      <c r="S11" s="37">
        <v>49992</v>
      </c>
      <c r="T11" s="59">
        <v>0.72233380051727381</v>
      </c>
    </row>
    <row r="12" spans="1:20" x14ac:dyDescent="0.2">
      <c r="A12" s="63" t="s">
        <v>244</v>
      </c>
      <c r="C12" s="35">
        <v>73586</v>
      </c>
      <c r="D12" s="59">
        <v>0.97106786617019536</v>
      </c>
      <c r="E12" s="35">
        <v>48258</v>
      </c>
      <c r="F12" s="59">
        <v>0.65580409316989641</v>
      </c>
      <c r="G12" s="35">
        <v>18770</v>
      </c>
      <c r="H12" s="59">
        <v>0.25507569374609301</v>
      </c>
      <c r="I12" s="35">
        <v>427</v>
      </c>
      <c r="J12" s="59">
        <v>5.8027342157475608E-3</v>
      </c>
      <c r="K12" s="35">
        <v>1197</v>
      </c>
      <c r="L12" s="59">
        <v>1.6266681162177589E-2</v>
      </c>
      <c r="M12" s="35">
        <v>40</v>
      </c>
      <c r="N12" s="59">
        <v>5.4358165955480662E-4</v>
      </c>
      <c r="O12" s="35">
        <v>355</v>
      </c>
      <c r="P12" s="59">
        <v>4.824287228548909E-3</v>
      </c>
      <c r="Q12" s="35">
        <v>2410</v>
      </c>
      <c r="R12" s="59">
        <v>3.2750794988177095E-2</v>
      </c>
      <c r="S12" s="37">
        <v>25328</v>
      </c>
      <c r="T12" s="59">
        <v>0.34419590683010354</v>
      </c>
    </row>
    <row r="13" spans="1:20" x14ac:dyDescent="0.2">
      <c r="A13" s="63" t="s">
        <v>245</v>
      </c>
      <c r="C13" s="35">
        <v>73883</v>
      </c>
      <c r="D13" s="59">
        <v>0.96195335868873766</v>
      </c>
      <c r="E13" s="35">
        <v>45331</v>
      </c>
      <c r="F13" s="59">
        <v>0.61355115520485093</v>
      </c>
      <c r="G13" s="35">
        <v>19019</v>
      </c>
      <c r="H13" s="59">
        <v>0.25742051622159362</v>
      </c>
      <c r="I13" s="35">
        <v>421</v>
      </c>
      <c r="J13" s="59">
        <v>5.698198503038588E-3</v>
      </c>
      <c r="K13" s="35">
        <v>1569</v>
      </c>
      <c r="L13" s="59">
        <v>2.1236278981633123E-2</v>
      </c>
      <c r="M13" s="35">
        <v>35</v>
      </c>
      <c r="N13" s="59">
        <v>4.7372196581080896E-4</v>
      </c>
      <c r="O13" s="35">
        <v>455</v>
      </c>
      <c r="P13" s="59">
        <v>6.158385555540517E-3</v>
      </c>
      <c r="Q13" s="35">
        <v>4242</v>
      </c>
      <c r="R13" s="59">
        <v>5.7415102256270049E-2</v>
      </c>
      <c r="S13" s="37">
        <v>28552</v>
      </c>
      <c r="T13" s="59">
        <v>0.38644884479514907</v>
      </c>
    </row>
    <row r="14" spans="1:20" x14ac:dyDescent="0.2">
      <c r="A14" s="63" t="s">
        <v>246</v>
      </c>
      <c r="C14" s="35">
        <v>74623</v>
      </c>
      <c r="D14" s="59">
        <v>0.96558701740750164</v>
      </c>
      <c r="E14" s="35">
        <v>59386</v>
      </c>
      <c r="F14" s="59">
        <v>0.79581362314567894</v>
      </c>
      <c r="G14" s="35">
        <v>4834</v>
      </c>
      <c r="H14" s="59">
        <v>6.4778955549897488E-2</v>
      </c>
      <c r="I14" s="35">
        <v>316</v>
      </c>
      <c r="J14" s="59">
        <v>4.2346193532824998E-3</v>
      </c>
      <c r="K14" s="35">
        <v>1366</v>
      </c>
      <c r="L14" s="59">
        <v>1.8305348217037644E-2</v>
      </c>
      <c r="M14" s="35">
        <v>34</v>
      </c>
      <c r="N14" s="59">
        <v>4.5562360130254747E-4</v>
      </c>
      <c r="O14" s="35">
        <v>295</v>
      </c>
      <c r="P14" s="59">
        <v>3.9532047760073973E-3</v>
      </c>
      <c r="Q14" s="35">
        <v>5824</v>
      </c>
      <c r="R14" s="59">
        <v>7.8045642764295195E-2</v>
      </c>
      <c r="S14" s="37">
        <v>15237</v>
      </c>
      <c r="T14" s="59">
        <v>0.20418637685432106</v>
      </c>
    </row>
    <row r="15" spans="1:20" x14ac:dyDescent="0.2">
      <c r="A15" s="63" t="s">
        <v>247</v>
      </c>
      <c r="C15" s="35">
        <v>70212</v>
      </c>
      <c r="D15" s="59">
        <v>0.96257050076909934</v>
      </c>
      <c r="E15" s="35">
        <v>51676</v>
      </c>
      <c r="F15" s="59">
        <v>0.73599954423745229</v>
      </c>
      <c r="G15" s="35">
        <v>4708</v>
      </c>
      <c r="H15" s="59">
        <v>6.7054064832222413E-2</v>
      </c>
      <c r="I15" s="35">
        <v>332</v>
      </c>
      <c r="J15" s="59">
        <v>4.7285364325186574E-3</v>
      </c>
      <c r="K15" s="35">
        <v>560</v>
      </c>
      <c r="L15" s="59">
        <v>7.9758445849712305E-3</v>
      </c>
      <c r="M15" s="35">
        <v>44</v>
      </c>
      <c r="N15" s="59">
        <v>6.2667350310488231E-4</v>
      </c>
      <c r="O15" s="35">
        <v>268</v>
      </c>
      <c r="P15" s="59">
        <v>3.8170113370933744E-3</v>
      </c>
      <c r="Q15" s="35">
        <v>9996</v>
      </c>
      <c r="R15" s="59">
        <v>0.14236882584173646</v>
      </c>
      <c r="S15" s="37">
        <v>18536</v>
      </c>
      <c r="T15" s="59">
        <v>0.26400045576254771</v>
      </c>
    </row>
    <row r="16" spans="1:20" x14ac:dyDescent="0.2">
      <c r="A16" s="63" t="s">
        <v>248</v>
      </c>
      <c r="C16" s="35">
        <v>73342</v>
      </c>
      <c r="D16" s="59">
        <v>0.96761746339069021</v>
      </c>
      <c r="E16" s="35">
        <v>62108</v>
      </c>
      <c r="F16" s="59">
        <v>0.84682719314990051</v>
      </c>
      <c r="G16" s="35">
        <v>3408</v>
      </c>
      <c r="H16" s="59">
        <v>4.6467235690327506E-2</v>
      </c>
      <c r="I16" s="35">
        <v>116</v>
      </c>
      <c r="J16" s="59">
        <v>1.5816312617599737E-3</v>
      </c>
      <c r="K16" s="35">
        <v>2320</v>
      </c>
      <c r="L16" s="59">
        <v>3.1632625235199475E-2</v>
      </c>
      <c r="M16" s="35">
        <v>24</v>
      </c>
      <c r="N16" s="59">
        <v>3.2723405415723597E-4</v>
      </c>
      <c r="O16" s="35">
        <v>311</v>
      </c>
      <c r="P16" s="59">
        <v>4.2404079517875158E-3</v>
      </c>
      <c r="Q16" s="35">
        <v>2680</v>
      </c>
      <c r="R16" s="59">
        <v>3.6541136047558015E-2</v>
      </c>
      <c r="S16" s="37">
        <v>11234</v>
      </c>
      <c r="T16" s="59">
        <v>0.15317280685009954</v>
      </c>
    </row>
    <row r="17" spans="1:20" x14ac:dyDescent="0.2">
      <c r="A17" s="63" t="s">
        <v>249</v>
      </c>
      <c r="C17" s="35">
        <v>74617</v>
      </c>
      <c r="D17" s="59">
        <v>0.965503839607596</v>
      </c>
      <c r="E17" s="35">
        <v>48440</v>
      </c>
      <c r="F17" s="59">
        <v>0.64918182183684681</v>
      </c>
      <c r="G17" s="35">
        <v>16545</v>
      </c>
      <c r="H17" s="59">
        <v>0.22173231301178015</v>
      </c>
      <c r="I17" s="35">
        <v>457</v>
      </c>
      <c r="J17" s="59">
        <v>6.1246096733988233E-3</v>
      </c>
      <c r="K17" s="35">
        <v>3254</v>
      </c>
      <c r="L17" s="59">
        <v>4.3609365158073898E-2</v>
      </c>
      <c r="M17" s="35">
        <v>33</v>
      </c>
      <c r="N17" s="59">
        <v>4.4225846656928045E-4</v>
      </c>
      <c r="O17" s="35">
        <v>393</v>
      </c>
      <c r="P17" s="59">
        <v>5.2668962836887037E-3</v>
      </c>
      <c r="Q17" s="35">
        <v>2921</v>
      </c>
      <c r="R17" s="59">
        <v>3.9146575177238428E-2</v>
      </c>
      <c r="S17" s="37">
        <v>26177</v>
      </c>
      <c r="T17" s="59">
        <v>0.35081817816315319</v>
      </c>
    </row>
    <row r="18" spans="1:20" x14ac:dyDescent="0.2">
      <c r="A18" s="63" t="s">
        <v>250</v>
      </c>
      <c r="C18" s="35">
        <v>70544</v>
      </c>
      <c r="D18" s="59">
        <v>0.95788444091630742</v>
      </c>
      <c r="E18" s="35">
        <v>60354</v>
      </c>
      <c r="F18" s="59">
        <v>0.85555114538444088</v>
      </c>
      <c r="G18" s="35">
        <v>3423</v>
      </c>
      <c r="H18" s="59">
        <v>4.8522907688818326E-2</v>
      </c>
      <c r="I18" s="35">
        <v>292</v>
      </c>
      <c r="J18" s="59">
        <v>4.1392606033114083E-3</v>
      </c>
      <c r="K18" s="35">
        <v>457</v>
      </c>
      <c r="L18" s="59">
        <v>6.4782263551825814E-3</v>
      </c>
      <c r="M18" s="35">
        <v>23</v>
      </c>
      <c r="N18" s="59">
        <v>3.2603765026083009E-4</v>
      </c>
      <c r="O18" s="35">
        <v>245</v>
      </c>
      <c r="P18" s="59">
        <v>3.4730097527784077E-3</v>
      </c>
      <c r="Q18" s="35">
        <v>2779</v>
      </c>
      <c r="R18" s="59">
        <v>3.9393853481515084E-2</v>
      </c>
      <c r="S18" s="37">
        <v>10190</v>
      </c>
      <c r="T18" s="59">
        <v>0.14444885461555909</v>
      </c>
    </row>
    <row r="19" spans="1:20" x14ac:dyDescent="0.2">
      <c r="A19" s="63" t="s">
        <v>251</v>
      </c>
      <c r="C19" s="35">
        <v>75251</v>
      </c>
      <c r="D19" s="59">
        <v>0.97172130602915574</v>
      </c>
      <c r="E19" s="35">
        <v>54201</v>
      </c>
      <c r="F19" s="59">
        <v>0.72026949807975971</v>
      </c>
      <c r="G19" s="35">
        <v>15815</v>
      </c>
      <c r="H19" s="59">
        <v>0.21016332008876959</v>
      </c>
      <c r="I19" s="35">
        <v>296</v>
      </c>
      <c r="J19" s="59">
        <v>3.9335025448166798E-3</v>
      </c>
      <c r="K19" s="35">
        <v>845</v>
      </c>
      <c r="L19" s="59">
        <v>1.1229086656655726E-2</v>
      </c>
      <c r="M19" s="35">
        <v>25</v>
      </c>
      <c r="N19" s="59">
        <v>3.3222149871762503E-4</v>
      </c>
      <c r="O19" s="35">
        <v>320</v>
      </c>
      <c r="P19" s="59">
        <v>4.2524351835856004E-3</v>
      </c>
      <c r="Q19" s="35">
        <v>1621</v>
      </c>
      <c r="R19" s="59">
        <v>2.1541241976850804E-2</v>
      </c>
      <c r="S19" s="37">
        <v>21050</v>
      </c>
      <c r="T19" s="59">
        <v>0.27973050192024024</v>
      </c>
    </row>
    <row r="20" spans="1:20" x14ac:dyDescent="0.2">
      <c r="A20" s="63" t="s">
        <v>252</v>
      </c>
      <c r="C20" s="35">
        <v>74796</v>
      </c>
      <c r="D20" s="59">
        <v>0.97193700197871546</v>
      </c>
      <c r="E20" s="35">
        <v>63999</v>
      </c>
      <c r="F20" s="59">
        <v>0.85564736082143433</v>
      </c>
      <c r="G20" s="35">
        <v>3543</v>
      </c>
      <c r="H20" s="59">
        <v>4.7368843253649928E-2</v>
      </c>
      <c r="I20" s="35">
        <v>168</v>
      </c>
      <c r="J20" s="59">
        <v>2.2461094176159154E-3</v>
      </c>
      <c r="K20" s="35">
        <v>2502</v>
      </c>
      <c r="L20" s="59">
        <v>3.3450986683779882E-2</v>
      </c>
      <c r="M20" s="35">
        <v>11</v>
      </c>
      <c r="N20" s="59">
        <v>1.4706668805818492E-4</v>
      </c>
      <c r="O20" s="35">
        <v>239</v>
      </c>
      <c r="P20" s="59">
        <v>3.1953580405369273E-3</v>
      </c>
      <c r="Q20" s="35">
        <v>2235</v>
      </c>
      <c r="R20" s="59">
        <v>2.98812770736403E-2</v>
      </c>
      <c r="S20" s="37">
        <v>10797</v>
      </c>
      <c r="T20" s="59">
        <v>0.14435263917856569</v>
      </c>
    </row>
    <row r="21" spans="1:20" x14ac:dyDescent="0.2">
      <c r="A21" s="63" t="s">
        <v>253</v>
      </c>
      <c r="C21" s="35">
        <v>77918</v>
      </c>
      <c r="D21" s="59">
        <v>0.97449883210554689</v>
      </c>
      <c r="E21" s="35">
        <v>59178</v>
      </c>
      <c r="F21" s="59">
        <v>0.75949074668240968</v>
      </c>
      <c r="G21" s="35">
        <v>4721</v>
      </c>
      <c r="H21" s="59">
        <v>6.0589337508662952E-2</v>
      </c>
      <c r="I21" s="35">
        <v>138</v>
      </c>
      <c r="J21" s="59">
        <v>1.7710926871839627E-3</v>
      </c>
      <c r="K21" s="35">
        <v>9208</v>
      </c>
      <c r="L21" s="59">
        <v>0.11817551785210093</v>
      </c>
      <c r="M21" s="35">
        <v>13</v>
      </c>
      <c r="N21" s="59">
        <v>1.6684206473472111E-4</v>
      </c>
      <c r="O21" s="35">
        <v>308</v>
      </c>
      <c r="P21" s="59">
        <v>3.9528735337149307E-3</v>
      </c>
      <c r="Q21" s="35">
        <v>2365</v>
      </c>
      <c r="R21" s="59">
        <v>3.0352421776739649E-2</v>
      </c>
      <c r="S21" s="37">
        <v>18740</v>
      </c>
      <c r="T21" s="59">
        <v>0.24050925331759029</v>
      </c>
    </row>
    <row r="22" spans="1:20" x14ac:dyDescent="0.2">
      <c r="A22" s="63" t="s">
        <v>254</v>
      </c>
      <c r="C22" s="35">
        <v>77493</v>
      </c>
      <c r="D22" s="59">
        <v>0.97195875756519934</v>
      </c>
      <c r="E22" s="35">
        <v>50001</v>
      </c>
      <c r="F22" s="59">
        <v>0.64523247261042938</v>
      </c>
      <c r="G22" s="35">
        <v>10912</v>
      </c>
      <c r="H22" s="59">
        <v>0.14081271856812874</v>
      </c>
      <c r="I22" s="35">
        <v>265</v>
      </c>
      <c r="J22" s="59">
        <v>3.4196637115610443E-3</v>
      </c>
      <c r="K22" s="35">
        <v>11096</v>
      </c>
      <c r="L22" s="59">
        <v>0.1431871265791749</v>
      </c>
      <c r="M22" s="35">
        <v>23</v>
      </c>
      <c r="N22" s="59">
        <v>2.9680100138076987E-4</v>
      </c>
      <c r="O22" s="35">
        <v>349</v>
      </c>
      <c r="P22" s="59">
        <v>4.503632586169073E-3</v>
      </c>
      <c r="Q22" s="35">
        <v>2674</v>
      </c>
      <c r="R22" s="59">
        <v>3.4506342508355596E-2</v>
      </c>
      <c r="S22" s="37">
        <v>27492</v>
      </c>
      <c r="T22" s="59">
        <v>0.35476752738957068</v>
      </c>
    </row>
    <row r="23" spans="1:20" x14ac:dyDescent="0.2">
      <c r="A23" s="63" t="s">
        <v>255</v>
      </c>
      <c r="C23" s="35">
        <v>68758</v>
      </c>
      <c r="D23" s="59">
        <v>0.96413508246313151</v>
      </c>
      <c r="E23" s="35">
        <v>48248</v>
      </c>
      <c r="F23" s="59">
        <v>0.70170743767997901</v>
      </c>
      <c r="G23" s="35">
        <v>13748</v>
      </c>
      <c r="H23" s="59">
        <v>0.19994764245615057</v>
      </c>
      <c r="I23" s="35">
        <v>341</v>
      </c>
      <c r="J23" s="59">
        <v>4.9594229035166814E-3</v>
      </c>
      <c r="K23" s="35">
        <v>2107</v>
      </c>
      <c r="L23" s="59">
        <v>3.0643706914104542E-2</v>
      </c>
      <c r="M23" s="35">
        <v>33</v>
      </c>
      <c r="N23" s="59">
        <v>4.7994415195322723E-4</v>
      </c>
      <c r="O23" s="35">
        <v>257</v>
      </c>
      <c r="P23" s="59">
        <v>3.7377468803630122E-3</v>
      </c>
      <c r="Q23" s="35">
        <v>1558</v>
      </c>
      <c r="R23" s="59">
        <v>2.2659181477064486E-2</v>
      </c>
      <c r="S23" s="37">
        <v>20510</v>
      </c>
      <c r="T23" s="59">
        <v>0.29829256232002094</v>
      </c>
    </row>
    <row r="24" spans="1:20" x14ac:dyDescent="0.2">
      <c r="A24" s="63" t="s">
        <v>256</v>
      </c>
      <c r="C24" s="35">
        <v>76999</v>
      </c>
      <c r="D24" s="59">
        <v>0.96666190470006119</v>
      </c>
      <c r="E24" s="35">
        <v>63180</v>
      </c>
      <c r="F24" s="59">
        <v>0.82053013675502284</v>
      </c>
      <c r="G24" s="35">
        <v>4637</v>
      </c>
      <c r="H24" s="59">
        <v>6.022156131897817E-2</v>
      </c>
      <c r="I24" s="35">
        <v>302</v>
      </c>
      <c r="J24" s="59">
        <v>3.9221288588163483E-3</v>
      </c>
      <c r="K24" s="35">
        <v>2255</v>
      </c>
      <c r="L24" s="59">
        <v>2.9286094624605515E-2</v>
      </c>
      <c r="M24" s="35">
        <v>19</v>
      </c>
      <c r="N24" s="59">
        <v>2.4675645138248547E-4</v>
      </c>
      <c r="O24" s="35">
        <v>259</v>
      </c>
      <c r="P24" s="59">
        <v>3.3636800477928287E-3</v>
      </c>
      <c r="Q24" s="35">
        <v>3780</v>
      </c>
      <c r="R24" s="59">
        <v>4.9091546643462901E-2</v>
      </c>
      <c r="S24" s="37">
        <v>13819</v>
      </c>
      <c r="T24" s="59">
        <v>0.17946986324497721</v>
      </c>
    </row>
    <row r="25" spans="1:20" x14ac:dyDescent="0.2">
      <c r="A25" s="63" t="s">
        <v>257</v>
      </c>
      <c r="C25" s="35">
        <v>73550</v>
      </c>
      <c r="D25" s="59">
        <v>0.97312032630863343</v>
      </c>
      <c r="E25" s="35">
        <v>59941</v>
      </c>
      <c r="F25" s="59">
        <v>0.81496940856560163</v>
      </c>
      <c r="G25" s="35">
        <v>7495</v>
      </c>
      <c r="H25" s="59">
        <v>0.10190346702923181</v>
      </c>
      <c r="I25" s="35">
        <v>209</v>
      </c>
      <c r="J25" s="59">
        <v>2.841604350781781E-3</v>
      </c>
      <c r="K25" s="35">
        <v>1777</v>
      </c>
      <c r="L25" s="59">
        <v>2.4160435078178111E-2</v>
      </c>
      <c r="M25" s="35">
        <v>22</v>
      </c>
      <c r="N25" s="59">
        <v>2.9911624745071382E-4</v>
      </c>
      <c r="O25" s="35">
        <v>194</v>
      </c>
      <c r="P25" s="59">
        <v>2.6376614547926579E-3</v>
      </c>
      <c r="Q25" s="35">
        <v>1935</v>
      </c>
      <c r="R25" s="59">
        <v>2.6308633582596871E-2</v>
      </c>
      <c r="S25" s="37">
        <v>13609</v>
      </c>
      <c r="T25" s="59">
        <v>0.18503059143439837</v>
      </c>
    </row>
    <row r="26" spans="1:20" x14ac:dyDescent="0.2">
      <c r="A26" s="63" t="s">
        <v>258</v>
      </c>
      <c r="C26" s="35">
        <v>72482</v>
      </c>
      <c r="D26" s="59">
        <v>0.97378659529262457</v>
      </c>
      <c r="E26" s="35">
        <v>58237</v>
      </c>
      <c r="F26" s="59">
        <v>0.80346844733864964</v>
      </c>
      <c r="G26" s="35">
        <v>6038</v>
      </c>
      <c r="H26" s="59">
        <v>8.3303440854281069E-2</v>
      </c>
      <c r="I26" s="35">
        <v>146</v>
      </c>
      <c r="J26" s="59">
        <v>2.0142932038299164E-3</v>
      </c>
      <c r="K26" s="35">
        <v>4317</v>
      </c>
      <c r="L26" s="59">
        <v>5.9559614800916087E-2</v>
      </c>
      <c r="M26" s="35">
        <v>22</v>
      </c>
      <c r="N26" s="59">
        <v>3.0352363345382302E-4</v>
      </c>
      <c r="O26" s="35">
        <v>263</v>
      </c>
      <c r="P26" s="59">
        <v>3.6284870726525208E-3</v>
      </c>
      <c r="Q26" s="35">
        <v>1559</v>
      </c>
      <c r="R26" s="59">
        <v>2.1508788388841366E-2</v>
      </c>
      <c r="S26" s="37">
        <v>14245</v>
      </c>
      <c r="T26" s="59">
        <v>0.19653155266135042</v>
      </c>
    </row>
    <row r="27" spans="1:20" x14ac:dyDescent="0.2">
      <c r="A27" s="63" t="s">
        <v>259</v>
      </c>
      <c r="C27" s="35">
        <v>73257</v>
      </c>
      <c r="D27" s="59">
        <v>0.96811226230940395</v>
      </c>
      <c r="E27" s="35">
        <v>61045</v>
      </c>
      <c r="F27" s="59">
        <v>0.83329920690172954</v>
      </c>
      <c r="G27" s="35">
        <v>3665</v>
      </c>
      <c r="H27" s="59">
        <v>5.0029348731179271E-2</v>
      </c>
      <c r="I27" s="35">
        <v>167</v>
      </c>
      <c r="J27" s="59">
        <v>2.2796456311342259E-3</v>
      </c>
      <c r="K27" s="35">
        <v>3445</v>
      </c>
      <c r="L27" s="59">
        <v>4.7026222750044366E-2</v>
      </c>
      <c r="M27" s="35">
        <v>21</v>
      </c>
      <c r="N27" s="59">
        <v>2.8666202547196853E-4</v>
      </c>
      <c r="O27" s="35">
        <v>238</v>
      </c>
      <c r="P27" s="59">
        <v>3.2488362886823104E-3</v>
      </c>
      <c r="Q27" s="35">
        <v>2340</v>
      </c>
      <c r="R27" s="59">
        <v>3.1942339981162207E-2</v>
      </c>
      <c r="S27" s="37">
        <v>12212</v>
      </c>
      <c r="T27" s="59">
        <v>0.16670079309827046</v>
      </c>
    </row>
    <row r="28" spans="1:20" x14ac:dyDescent="0.2">
      <c r="A28" s="63" t="s">
        <v>260</v>
      </c>
      <c r="C28" s="35">
        <v>73337</v>
      </c>
      <c r="D28" s="59">
        <v>0.96848793923940169</v>
      </c>
      <c r="E28" s="35">
        <v>49848</v>
      </c>
      <c r="F28" s="59">
        <v>0.67971146897200596</v>
      </c>
      <c r="G28" s="35">
        <v>17082</v>
      </c>
      <c r="H28" s="59">
        <v>0.23292471740049361</v>
      </c>
      <c r="I28" s="35">
        <v>287</v>
      </c>
      <c r="J28" s="59">
        <v>3.9134406916017835E-3</v>
      </c>
      <c r="K28" s="35">
        <v>1367</v>
      </c>
      <c r="L28" s="59">
        <v>1.8639977092054488E-2</v>
      </c>
      <c r="M28" s="35">
        <v>22</v>
      </c>
      <c r="N28" s="59">
        <v>2.9998500074996249E-4</v>
      </c>
      <c r="O28" s="35">
        <v>348</v>
      </c>
      <c r="P28" s="59">
        <v>4.7452172845903161E-3</v>
      </c>
      <c r="Q28" s="35">
        <v>2072</v>
      </c>
      <c r="R28" s="59">
        <v>2.8253132797905558E-2</v>
      </c>
      <c r="S28" s="37">
        <v>23489</v>
      </c>
      <c r="T28" s="59">
        <v>0.32028853102799404</v>
      </c>
    </row>
    <row r="29" spans="1:20" x14ac:dyDescent="0.2">
      <c r="A29" s="63" t="s">
        <v>261</v>
      </c>
      <c r="C29" s="35">
        <v>70132</v>
      </c>
      <c r="D29" s="59">
        <v>0.9680031939770718</v>
      </c>
      <c r="E29" s="35">
        <v>44268</v>
      </c>
      <c r="F29" s="59">
        <v>0.63120971881594712</v>
      </c>
      <c r="G29" s="35">
        <v>13195</v>
      </c>
      <c r="H29" s="59">
        <v>0.18814521188615754</v>
      </c>
      <c r="I29" s="35">
        <v>307</v>
      </c>
      <c r="J29" s="59">
        <v>4.3774596475218159E-3</v>
      </c>
      <c r="K29" s="35">
        <v>8135</v>
      </c>
      <c r="L29" s="59">
        <v>0.11599555124622141</v>
      </c>
      <c r="M29" s="35">
        <v>34</v>
      </c>
      <c r="N29" s="59">
        <v>4.8480009125648779E-4</v>
      </c>
      <c r="O29" s="35">
        <v>326</v>
      </c>
      <c r="P29" s="59">
        <v>4.6483773455769121E-3</v>
      </c>
      <c r="Q29" s="35">
        <v>1623</v>
      </c>
      <c r="R29" s="59">
        <v>2.3142074944390578E-2</v>
      </c>
      <c r="S29" s="37">
        <v>25864</v>
      </c>
      <c r="T29" s="59">
        <v>0.36879028118405294</v>
      </c>
    </row>
    <row r="30" spans="1:20" x14ac:dyDescent="0.2">
      <c r="A30" s="63" t="s">
        <v>262</v>
      </c>
      <c r="C30" s="35">
        <v>72319</v>
      </c>
      <c r="D30" s="59">
        <v>0.974695446563144</v>
      </c>
      <c r="E30" s="35">
        <v>30137</v>
      </c>
      <c r="F30" s="59">
        <v>0.41672312946805129</v>
      </c>
      <c r="G30" s="35">
        <v>25096</v>
      </c>
      <c r="H30" s="59">
        <v>0.34701807270565133</v>
      </c>
      <c r="I30" s="35">
        <v>429</v>
      </c>
      <c r="J30" s="59">
        <v>5.9320510515908685E-3</v>
      </c>
      <c r="K30" s="35">
        <v>4288</v>
      </c>
      <c r="L30" s="59">
        <v>5.9292855266250916E-2</v>
      </c>
      <c r="M30" s="35">
        <v>47</v>
      </c>
      <c r="N30" s="59">
        <v>6.4989836695750767E-4</v>
      </c>
      <c r="O30" s="35">
        <v>391</v>
      </c>
      <c r="P30" s="59">
        <v>5.4066013080933091E-3</v>
      </c>
      <c r="Q30" s="35">
        <v>10101</v>
      </c>
      <c r="R30" s="59">
        <v>0.13967283839654862</v>
      </c>
      <c r="S30" s="37">
        <v>42182</v>
      </c>
      <c r="T30" s="59">
        <v>0.58327687053194877</v>
      </c>
    </row>
    <row r="31" spans="1:20" x14ac:dyDescent="0.2">
      <c r="A31" s="63" t="s">
        <v>263</v>
      </c>
      <c r="C31" s="35">
        <v>73846</v>
      </c>
      <c r="D31" s="59">
        <v>0.97443328006933361</v>
      </c>
      <c r="E31" s="35">
        <v>59651</v>
      </c>
      <c r="F31" s="59">
        <v>0.80777564119925249</v>
      </c>
      <c r="G31" s="35">
        <v>3585</v>
      </c>
      <c r="H31" s="59">
        <v>4.8546976139533626E-2</v>
      </c>
      <c r="I31" s="35">
        <v>129</v>
      </c>
      <c r="J31" s="59">
        <v>1.7468786393304986E-3</v>
      </c>
      <c r="K31" s="35">
        <v>6841</v>
      </c>
      <c r="L31" s="59">
        <v>9.2638734664030553E-2</v>
      </c>
      <c r="M31" s="35">
        <v>13</v>
      </c>
      <c r="N31" s="59">
        <v>1.7604203342090296E-4</v>
      </c>
      <c r="O31" s="35">
        <v>200</v>
      </c>
      <c r="P31" s="59">
        <v>2.7083389757061992E-3</v>
      </c>
      <c r="Q31" s="35">
        <v>1539</v>
      </c>
      <c r="R31" s="59">
        <v>2.0840668418059205E-2</v>
      </c>
      <c r="S31" s="37">
        <v>14195</v>
      </c>
      <c r="T31" s="59">
        <v>0.19222435880074751</v>
      </c>
    </row>
    <row r="32" spans="1:20" x14ac:dyDescent="0.2">
      <c r="A32" s="63" t="s">
        <v>264</v>
      </c>
      <c r="C32" s="35">
        <v>71180</v>
      </c>
      <c r="D32" s="59">
        <v>0.96843214386063492</v>
      </c>
      <c r="E32" s="35">
        <v>53030</v>
      </c>
      <c r="F32" s="59">
        <v>0.74501264400112388</v>
      </c>
      <c r="G32" s="35">
        <v>12201</v>
      </c>
      <c r="H32" s="59">
        <v>0.17141050856982298</v>
      </c>
      <c r="I32" s="35">
        <v>286</v>
      </c>
      <c r="J32" s="59">
        <v>4.0179825793762291E-3</v>
      </c>
      <c r="K32" s="35">
        <v>1297</v>
      </c>
      <c r="L32" s="59">
        <v>1.8221410508569822E-2</v>
      </c>
      <c r="M32" s="35">
        <v>34</v>
      </c>
      <c r="N32" s="59">
        <v>4.776622646810902E-4</v>
      </c>
      <c r="O32" s="35">
        <v>295</v>
      </c>
      <c r="P32" s="59">
        <v>4.1444225906153414E-3</v>
      </c>
      <c r="Q32" s="35">
        <v>1790</v>
      </c>
      <c r="R32" s="59">
        <v>2.5147513346445632E-2</v>
      </c>
      <c r="S32" s="37">
        <v>18150</v>
      </c>
      <c r="T32" s="59">
        <v>0.25498735599887606</v>
      </c>
    </row>
    <row r="33" spans="1:20" x14ac:dyDescent="0.2">
      <c r="A33" s="63" t="s">
        <v>265</v>
      </c>
      <c r="C33" s="35">
        <v>70559</v>
      </c>
      <c r="D33" s="59">
        <v>0.96662367663940807</v>
      </c>
      <c r="E33" s="35">
        <v>63080</v>
      </c>
      <c r="F33" s="59">
        <v>0.89400359982426059</v>
      </c>
      <c r="G33" s="35">
        <v>2439</v>
      </c>
      <c r="H33" s="59">
        <v>3.4566816423135249E-2</v>
      </c>
      <c r="I33" s="35">
        <v>212</v>
      </c>
      <c r="J33" s="59">
        <v>3.0045777292762085E-3</v>
      </c>
      <c r="K33" s="35">
        <v>600</v>
      </c>
      <c r="L33" s="59">
        <v>8.5035218753100241E-3</v>
      </c>
      <c r="M33" s="35">
        <v>12</v>
      </c>
      <c r="N33" s="59">
        <v>1.7007043750620049E-4</v>
      </c>
      <c r="O33" s="35">
        <v>171</v>
      </c>
      <c r="P33" s="59">
        <v>2.4235037344633569E-3</v>
      </c>
      <c r="Q33" s="35">
        <v>1690</v>
      </c>
      <c r="R33" s="59">
        <v>2.3951586615456568E-2</v>
      </c>
      <c r="S33" s="37">
        <v>7479</v>
      </c>
      <c r="T33" s="59">
        <v>0.10599640017573946</v>
      </c>
    </row>
    <row r="34" spans="1:20" x14ac:dyDescent="0.2">
      <c r="A34" s="63" t="s">
        <v>266</v>
      </c>
      <c r="C34" s="35">
        <v>75996</v>
      </c>
      <c r="D34" s="59">
        <v>0.9701036896678773</v>
      </c>
      <c r="E34" s="35">
        <v>65148</v>
      </c>
      <c r="F34" s="59">
        <v>0.85725564503394913</v>
      </c>
      <c r="G34" s="35">
        <v>4166</v>
      </c>
      <c r="H34" s="59">
        <v>5.4818674667087744E-2</v>
      </c>
      <c r="I34" s="35">
        <v>163</v>
      </c>
      <c r="J34" s="59">
        <v>2.1448497289331017E-3</v>
      </c>
      <c r="K34" s="35">
        <v>1934</v>
      </c>
      <c r="L34" s="59">
        <v>2.5448707826727722E-2</v>
      </c>
      <c r="M34" s="35">
        <v>48</v>
      </c>
      <c r="N34" s="59">
        <v>6.3161219011526927E-4</v>
      </c>
      <c r="O34" s="35">
        <v>209</v>
      </c>
      <c r="P34" s="59">
        <v>2.7501447444602347E-3</v>
      </c>
      <c r="Q34" s="35">
        <v>2056</v>
      </c>
      <c r="R34" s="59">
        <v>2.7054055476604031E-2</v>
      </c>
      <c r="S34" s="37">
        <v>10848</v>
      </c>
      <c r="T34" s="59">
        <v>0.14274435496605084</v>
      </c>
    </row>
    <row r="35" spans="1:20" x14ac:dyDescent="0.2">
      <c r="A35" s="63" t="s">
        <v>267</v>
      </c>
      <c r="C35" s="35">
        <v>49491</v>
      </c>
      <c r="D35" s="59">
        <v>0.97431856297104535</v>
      </c>
      <c r="E35" s="35">
        <v>15876</v>
      </c>
      <c r="F35" s="59">
        <v>0.32078559738134205</v>
      </c>
      <c r="G35" s="35">
        <v>29283</v>
      </c>
      <c r="H35" s="59">
        <v>0.59168333636418746</v>
      </c>
      <c r="I35" s="35">
        <v>449</v>
      </c>
      <c r="J35" s="59">
        <v>9.072356590087087E-3</v>
      </c>
      <c r="K35" s="35">
        <v>233</v>
      </c>
      <c r="L35" s="59">
        <v>4.7079266937422965E-3</v>
      </c>
      <c r="M35" s="35">
        <v>26</v>
      </c>
      <c r="N35" s="59">
        <v>5.2534804307853957E-4</v>
      </c>
      <c r="O35" s="35">
        <v>255</v>
      </c>
      <c r="P35" s="59">
        <v>5.1524519609625992E-3</v>
      </c>
      <c r="Q35" s="35">
        <v>2098</v>
      </c>
      <c r="R35" s="59">
        <v>4.2391545937645228E-2</v>
      </c>
      <c r="S35" s="37">
        <v>33615</v>
      </c>
      <c r="T35" s="59">
        <v>0.67921440261865795</v>
      </c>
    </row>
    <row r="36" spans="1:20" x14ac:dyDescent="0.2">
      <c r="A36" s="63" t="s">
        <v>268</v>
      </c>
      <c r="C36" s="35">
        <v>78306</v>
      </c>
      <c r="D36" s="59">
        <v>0.98591423390289379</v>
      </c>
      <c r="E36" s="35">
        <v>24323</v>
      </c>
      <c r="F36" s="59">
        <v>0.31061476770617835</v>
      </c>
      <c r="G36" s="35">
        <v>47915</v>
      </c>
      <c r="H36" s="59">
        <v>0.61189436313947843</v>
      </c>
      <c r="I36" s="35">
        <v>462</v>
      </c>
      <c r="J36" s="59">
        <v>5.8999310397670679E-3</v>
      </c>
      <c r="K36" s="35">
        <v>2209</v>
      </c>
      <c r="L36" s="59">
        <v>2.8209843434730417E-2</v>
      </c>
      <c r="M36" s="35">
        <v>43</v>
      </c>
      <c r="N36" s="59">
        <v>5.4912778075754092E-4</v>
      </c>
      <c r="O36" s="35">
        <v>599</v>
      </c>
      <c r="P36" s="59">
        <v>7.6494776900876051E-3</v>
      </c>
      <c r="Q36" s="35">
        <v>1652</v>
      </c>
      <c r="R36" s="59">
        <v>2.1096723111894363E-2</v>
      </c>
      <c r="S36" s="37">
        <v>53983</v>
      </c>
      <c r="T36" s="59">
        <v>0.68938523229382165</v>
      </c>
    </row>
    <row r="37" spans="1:20" x14ac:dyDescent="0.2">
      <c r="A37" s="63" t="s">
        <v>269</v>
      </c>
      <c r="C37" s="35">
        <v>74707</v>
      </c>
      <c r="D37" s="59">
        <v>0.97395157080327144</v>
      </c>
      <c r="E37" s="35">
        <v>65794</v>
      </c>
      <c r="F37" s="59">
        <v>0.88069391087849869</v>
      </c>
      <c r="G37" s="35">
        <v>1926</v>
      </c>
      <c r="H37" s="59">
        <v>2.5780716666443573E-2</v>
      </c>
      <c r="I37" s="35">
        <v>176</v>
      </c>
      <c r="J37" s="59">
        <v>2.355870266507824E-3</v>
      </c>
      <c r="K37" s="35">
        <v>2002</v>
      </c>
      <c r="L37" s="59">
        <v>2.6798024281526497E-2</v>
      </c>
      <c r="M37" s="35">
        <v>20</v>
      </c>
      <c r="N37" s="59">
        <v>2.6771253028497996E-4</v>
      </c>
      <c r="O37" s="35">
        <v>202</v>
      </c>
      <c r="P37" s="59">
        <v>2.7038965558782977E-3</v>
      </c>
      <c r="Q37" s="35">
        <v>2641</v>
      </c>
      <c r="R37" s="59">
        <v>3.5351439624131606E-2</v>
      </c>
      <c r="S37" s="37">
        <v>8913</v>
      </c>
      <c r="T37" s="59">
        <v>0.11930608912150133</v>
      </c>
    </row>
    <row r="38" spans="1:20" x14ac:dyDescent="0.2">
      <c r="A38" s="63" t="s">
        <v>270</v>
      </c>
      <c r="C38" s="35">
        <v>78055</v>
      </c>
      <c r="D38" s="59">
        <v>0.9776567804753058</v>
      </c>
      <c r="E38" s="35">
        <v>47857</v>
      </c>
      <c r="F38" s="59">
        <v>0.61311895458330667</v>
      </c>
      <c r="G38" s="35">
        <v>13450</v>
      </c>
      <c r="H38" s="59">
        <v>0.17231439369675228</v>
      </c>
      <c r="I38" s="35">
        <v>201</v>
      </c>
      <c r="J38" s="59">
        <v>2.5751072961373391E-3</v>
      </c>
      <c r="K38" s="35">
        <v>12253</v>
      </c>
      <c r="L38" s="59">
        <v>0.15697905323169559</v>
      </c>
      <c r="M38" s="35">
        <v>27</v>
      </c>
      <c r="N38" s="59">
        <v>3.4590993530203063E-4</v>
      </c>
      <c r="O38" s="35">
        <v>386</v>
      </c>
      <c r="P38" s="59">
        <v>4.945230926910512E-3</v>
      </c>
      <c r="Q38" s="35">
        <v>2137</v>
      </c>
      <c r="R38" s="59">
        <v>2.7378130805201462E-2</v>
      </c>
      <c r="S38" s="37">
        <v>30198</v>
      </c>
      <c r="T38" s="59">
        <v>0.38688104541669338</v>
      </c>
    </row>
    <row r="39" spans="1:20" x14ac:dyDescent="0.2">
      <c r="A39" s="63" t="s">
        <v>271</v>
      </c>
      <c r="C39" s="35">
        <v>85270</v>
      </c>
      <c r="D39" s="59">
        <v>0.97436378562214143</v>
      </c>
      <c r="E39" s="35">
        <v>60604</v>
      </c>
      <c r="F39" s="59">
        <v>0.71073062038231505</v>
      </c>
      <c r="G39" s="35">
        <v>4686</v>
      </c>
      <c r="H39" s="59">
        <v>5.4954849302216488E-2</v>
      </c>
      <c r="I39" s="35">
        <v>218</v>
      </c>
      <c r="J39" s="59">
        <v>2.5565849654040108E-3</v>
      </c>
      <c r="K39" s="35">
        <v>14274</v>
      </c>
      <c r="L39" s="59">
        <v>0.16739767796411398</v>
      </c>
      <c r="M39" s="35">
        <v>33</v>
      </c>
      <c r="N39" s="59">
        <v>3.8700598100152459E-4</v>
      </c>
      <c r="O39" s="35">
        <v>351</v>
      </c>
      <c r="P39" s="59">
        <v>4.1163363433798523E-3</v>
      </c>
      <c r="Q39" s="35">
        <v>2918</v>
      </c>
      <c r="R39" s="59">
        <v>3.4220710683710569E-2</v>
      </c>
      <c r="S39" s="37">
        <v>24666</v>
      </c>
      <c r="T39" s="59">
        <v>0.28926937961768501</v>
      </c>
    </row>
    <row r="40" spans="1:20" x14ac:dyDescent="0.2">
      <c r="A40" s="63" t="s">
        <v>272</v>
      </c>
      <c r="C40" s="35">
        <v>78778</v>
      </c>
      <c r="D40" s="59">
        <v>0.97228921780192445</v>
      </c>
      <c r="E40" s="35">
        <v>62229</v>
      </c>
      <c r="F40" s="59">
        <v>0.78992866028586661</v>
      </c>
      <c r="G40" s="35">
        <v>6736</v>
      </c>
      <c r="H40" s="59">
        <v>8.5506105765569065E-2</v>
      </c>
      <c r="I40" s="35">
        <v>187</v>
      </c>
      <c r="J40" s="59">
        <v>2.3737591713422529E-3</v>
      </c>
      <c r="K40" s="35">
        <v>4845</v>
      </c>
      <c r="L40" s="59">
        <v>6.1501942166594735E-2</v>
      </c>
      <c r="M40" s="35">
        <v>34</v>
      </c>
      <c r="N40" s="59">
        <v>4.3159257660768235E-4</v>
      </c>
      <c r="O40" s="35">
        <v>311</v>
      </c>
      <c r="P40" s="59">
        <v>3.947802686029094E-3</v>
      </c>
      <c r="Q40" s="35">
        <v>2253</v>
      </c>
      <c r="R40" s="59">
        <v>2.8599355149914952E-2</v>
      </c>
      <c r="S40" s="37">
        <v>16549</v>
      </c>
      <c r="T40" s="59">
        <v>0.21007133971413339</v>
      </c>
    </row>
    <row r="41" spans="1:20" x14ac:dyDescent="0.2">
      <c r="A41" s="63" t="s">
        <v>273</v>
      </c>
      <c r="C41" s="35">
        <v>77053</v>
      </c>
      <c r="D41" s="59">
        <v>0.97935187468365914</v>
      </c>
      <c r="E41" s="35">
        <v>60768</v>
      </c>
      <c r="F41" s="59">
        <v>0.78865196682802741</v>
      </c>
      <c r="G41" s="35">
        <v>5903</v>
      </c>
      <c r="H41" s="59">
        <v>7.6609606374832911E-2</v>
      </c>
      <c r="I41" s="35">
        <v>135</v>
      </c>
      <c r="J41" s="59">
        <v>1.7520408030835919E-3</v>
      </c>
      <c r="K41" s="35">
        <v>6357</v>
      </c>
      <c r="L41" s="59">
        <v>8.2501654705202918E-2</v>
      </c>
      <c r="M41" s="35">
        <v>46</v>
      </c>
      <c r="N41" s="59">
        <v>5.9699168105070536E-4</v>
      </c>
      <c r="O41" s="35">
        <v>440</v>
      </c>
      <c r="P41" s="59">
        <v>5.7103552100502249E-3</v>
      </c>
      <c r="Q41" s="35">
        <v>1813</v>
      </c>
      <c r="R41" s="59">
        <v>2.3529259081411496E-2</v>
      </c>
      <c r="S41" s="37">
        <v>16285</v>
      </c>
      <c r="T41" s="59">
        <v>0.21134803317197254</v>
      </c>
    </row>
    <row r="42" spans="1:20" x14ac:dyDescent="0.2">
      <c r="A42" s="63" t="s">
        <v>274</v>
      </c>
      <c r="C42" s="35">
        <v>77713</v>
      </c>
      <c r="D42" s="59">
        <v>0.97718528431536544</v>
      </c>
      <c r="E42" s="35">
        <v>52743</v>
      </c>
      <c r="F42" s="59">
        <v>0.67868953714307778</v>
      </c>
      <c r="G42" s="35">
        <v>2901</v>
      </c>
      <c r="H42" s="59">
        <v>3.7329661703962014E-2</v>
      </c>
      <c r="I42" s="35">
        <v>104</v>
      </c>
      <c r="J42" s="59">
        <v>1.3382574344060838E-3</v>
      </c>
      <c r="K42" s="35">
        <v>17633</v>
      </c>
      <c r="L42" s="59">
        <v>0.22689897443156229</v>
      </c>
      <c r="M42" s="35">
        <v>41</v>
      </c>
      <c r="N42" s="59">
        <v>5.2758225779470612E-4</v>
      </c>
      <c r="O42" s="35">
        <v>262</v>
      </c>
      <c r="P42" s="59">
        <v>3.3713793059076346E-3</v>
      </c>
      <c r="Q42" s="35">
        <v>2256</v>
      </c>
      <c r="R42" s="59">
        <v>2.9029892038655053E-2</v>
      </c>
      <c r="S42" s="37">
        <v>24970</v>
      </c>
      <c r="T42" s="59">
        <v>0.32131046285692227</v>
      </c>
    </row>
    <row r="43" spans="1:20" x14ac:dyDescent="0.2">
      <c r="A43" s="63" t="s">
        <v>275</v>
      </c>
      <c r="C43" s="35">
        <v>76689</v>
      </c>
      <c r="D43" s="59">
        <v>0.96906987964375602</v>
      </c>
      <c r="E43" s="35">
        <v>70842</v>
      </c>
      <c r="F43" s="59">
        <v>0.92375699252826349</v>
      </c>
      <c r="G43" s="35">
        <v>563</v>
      </c>
      <c r="H43" s="59">
        <v>7.3413396966970487E-3</v>
      </c>
      <c r="I43" s="35">
        <v>212</v>
      </c>
      <c r="J43" s="59">
        <v>2.7644121060386756E-3</v>
      </c>
      <c r="K43" s="35">
        <v>771</v>
      </c>
      <c r="L43" s="59">
        <v>1.0053593083753863E-2</v>
      </c>
      <c r="M43" s="35">
        <v>33</v>
      </c>
      <c r="N43" s="59">
        <v>4.3030943160035992E-4</v>
      </c>
      <c r="O43" s="35">
        <v>241</v>
      </c>
      <c r="P43" s="59">
        <v>3.142562818657174E-3</v>
      </c>
      <c r="Q43" s="35">
        <v>1655</v>
      </c>
      <c r="R43" s="59">
        <v>2.1580669978745321E-2</v>
      </c>
      <c r="S43" s="37">
        <v>5847</v>
      </c>
      <c r="T43" s="59">
        <v>7.6243007471736499E-2</v>
      </c>
    </row>
    <row r="44" spans="1:20" x14ac:dyDescent="0.2">
      <c r="A44" s="63" t="s">
        <v>276</v>
      </c>
      <c r="C44" s="35">
        <v>75830</v>
      </c>
      <c r="D44" s="59">
        <v>0.9665040221548199</v>
      </c>
      <c r="E44" s="35">
        <v>64325</v>
      </c>
      <c r="F44" s="59">
        <v>0.84827904523275743</v>
      </c>
      <c r="G44" s="35">
        <v>2821</v>
      </c>
      <c r="H44" s="59">
        <v>3.7201635236713701E-2</v>
      </c>
      <c r="I44" s="35">
        <v>210</v>
      </c>
      <c r="J44" s="59">
        <v>2.7693524990109455E-3</v>
      </c>
      <c r="K44" s="35">
        <v>1307</v>
      </c>
      <c r="L44" s="59">
        <v>1.7235922458130028E-2</v>
      </c>
      <c r="M44" s="35">
        <v>31</v>
      </c>
      <c r="N44" s="59">
        <v>4.0880917842542531E-4</v>
      </c>
      <c r="O44" s="35">
        <v>232</v>
      </c>
      <c r="P44" s="59">
        <v>3.0594751417644733E-3</v>
      </c>
      <c r="Q44" s="35">
        <v>4364</v>
      </c>
      <c r="R44" s="59">
        <v>5.7549782408017933E-2</v>
      </c>
      <c r="S44" s="37">
        <v>11505</v>
      </c>
      <c r="T44" s="59">
        <v>0.15172095476724251</v>
      </c>
    </row>
    <row r="45" spans="1:20" x14ac:dyDescent="0.2">
      <c r="A45" s="63" t="s">
        <v>277</v>
      </c>
      <c r="C45" s="35">
        <v>76330</v>
      </c>
      <c r="D45" s="59">
        <v>0.96648761954670503</v>
      </c>
      <c r="E45" s="35">
        <v>68564</v>
      </c>
      <c r="F45" s="59">
        <v>0.8982575658325691</v>
      </c>
      <c r="G45" s="35">
        <v>1426</v>
      </c>
      <c r="H45" s="59">
        <v>1.8682038516965805E-2</v>
      </c>
      <c r="I45" s="35">
        <v>243</v>
      </c>
      <c r="J45" s="59">
        <v>3.1835451329752392E-3</v>
      </c>
      <c r="K45" s="35">
        <v>979</v>
      </c>
      <c r="L45" s="59">
        <v>1.2825887593344687E-2</v>
      </c>
      <c r="M45" s="35">
        <v>19</v>
      </c>
      <c r="N45" s="59">
        <v>2.4891916677584173E-4</v>
      </c>
      <c r="O45" s="35">
        <v>258</v>
      </c>
      <c r="P45" s="59">
        <v>3.3800602646403772E-3</v>
      </c>
      <c r="Q45" s="35">
        <v>2283</v>
      </c>
      <c r="R45" s="59">
        <v>2.9909603039434036E-2</v>
      </c>
      <c r="S45" s="37">
        <v>7766</v>
      </c>
      <c r="T45" s="59">
        <v>0.1017424341674309</v>
      </c>
    </row>
    <row r="46" spans="1:20" x14ac:dyDescent="0.2">
      <c r="A46" s="63" t="s">
        <v>278</v>
      </c>
      <c r="C46" s="35">
        <v>74064</v>
      </c>
      <c r="D46" s="59">
        <v>0.97371192482177582</v>
      </c>
      <c r="E46" s="35">
        <v>56300</v>
      </c>
      <c r="F46" s="59">
        <v>0.76015338085979689</v>
      </c>
      <c r="G46" s="35">
        <v>2699</v>
      </c>
      <c r="H46" s="59">
        <v>3.6441456038021174E-2</v>
      </c>
      <c r="I46" s="35">
        <v>141</v>
      </c>
      <c r="J46" s="59">
        <v>1.9037589112119249E-3</v>
      </c>
      <c r="K46" s="35">
        <v>9768</v>
      </c>
      <c r="L46" s="59">
        <v>0.13188593648736227</v>
      </c>
      <c r="M46" s="35">
        <v>23</v>
      </c>
      <c r="N46" s="59">
        <v>3.1054223374378916E-4</v>
      </c>
      <c r="O46" s="35">
        <v>252</v>
      </c>
      <c r="P46" s="59">
        <v>3.4024627349319506E-3</v>
      </c>
      <c r="Q46" s="35">
        <v>2934</v>
      </c>
      <c r="R46" s="59">
        <v>3.9614387556707716E-2</v>
      </c>
      <c r="S46" s="37">
        <v>17764</v>
      </c>
      <c r="T46" s="59">
        <v>0.23984661914020305</v>
      </c>
    </row>
    <row r="47" spans="1:20" x14ac:dyDescent="0.2">
      <c r="A47" s="63" t="s">
        <v>279</v>
      </c>
      <c r="C47" s="35">
        <v>73977</v>
      </c>
      <c r="D47" s="59">
        <v>0.96532706111358946</v>
      </c>
      <c r="E47" s="35">
        <v>64369</v>
      </c>
      <c r="F47" s="59">
        <v>0.87012179461183881</v>
      </c>
      <c r="G47" s="35">
        <v>1308</v>
      </c>
      <c r="H47" s="59">
        <v>1.7681171174824609E-2</v>
      </c>
      <c r="I47" s="35">
        <v>153</v>
      </c>
      <c r="J47" s="59">
        <v>2.0682103897157224E-3</v>
      </c>
      <c r="K47" s="35">
        <v>2413</v>
      </c>
      <c r="L47" s="59">
        <v>3.261824621166038E-2</v>
      </c>
      <c r="M47" s="35">
        <v>26</v>
      </c>
      <c r="N47" s="59">
        <v>3.514605891020182E-4</v>
      </c>
      <c r="O47" s="35">
        <v>248</v>
      </c>
      <c r="P47" s="59">
        <v>3.352393311434635E-3</v>
      </c>
      <c r="Q47" s="35">
        <v>2895</v>
      </c>
      <c r="R47" s="59">
        <v>3.9133784825013181E-2</v>
      </c>
      <c r="S47" s="37">
        <v>9608</v>
      </c>
      <c r="T47" s="59">
        <v>0.12987820538816119</v>
      </c>
    </row>
    <row r="48" spans="1:20" x14ac:dyDescent="0.2">
      <c r="A48" s="63" t="s">
        <v>280</v>
      </c>
      <c r="C48" s="35">
        <v>75619</v>
      </c>
      <c r="D48" s="59">
        <v>0.96805035771433112</v>
      </c>
      <c r="E48" s="35">
        <v>69789</v>
      </c>
      <c r="F48" s="59">
        <v>0.92290297412026079</v>
      </c>
      <c r="G48" s="35">
        <v>366</v>
      </c>
      <c r="H48" s="59">
        <v>4.8400534257263383E-3</v>
      </c>
      <c r="I48" s="35">
        <v>232</v>
      </c>
      <c r="J48" s="59">
        <v>3.0680120075642363E-3</v>
      </c>
      <c r="K48" s="35">
        <v>609</v>
      </c>
      <c r="L48" s="59">
        <v>8.0535315198561209E-3</v>
      </c>
      <c r="M48" s="35">
        <v>77</v>
      </c>
      <c r="N48" s="59">
        <v>1.0182626059588198E-3</v>
      </c>
      <c r="O48" s="35">
        <v>201</v>
      </c>
      <c r="P48" s="59">
        <v>2.6580621272431532E-3</v>
      </c>
      <c r="Q48" s="35">
        <v>1929</v>
      </c>
      <c r="R48" s="59">
        <v>2.5509461907721603E-2</v>
      </c>
      <c r="S48" s="37">
        <v>5830</v>
      </c>
      <c r="T48" s="59">
        <v>7.7097025879739225E-2</v>
      </c>
    </row>
    <row r="49" spans="1:20" x14ac:dyDescent="0.2">
      <c r="A49" s="63" t="s">
        <v>281</v>
      </c>
      <c r="C49" s="35">
        <v>71086</v>
      </c>
      <c r="D49" s="59">
        <v>0.95864164533100726</v>
      </c>
      <c r="E49" s="35">
        <v>62380</v>
      </c>
      <c r="F49" s="59">
        <v>0.87752862729651404</v>
      </c>
      <c r="G49" s="35">
        <v>2783</v>
      </c>
      <c r="H49" s="59">
        <v>3.9149762259797993E-2</v>
      </c>
      <c r="I49" s="35">
        <v>328</v>
      </c>
      <c r="J49" s="59">
        <v>4.6141293644318153E-3</v>
      </c>
      <c r="K49" s="35">
        <v>307</v>
      </c>
      <c r="L49" s="59">
        <v>4.3187125453675833E-3</v>
      </c>
      <c r="M49" s="35">
        <v>26</v>
      </c>
      <c r="N49" s="59">
        <v>3.6575415693666829E-4</v>
      </c>
      <c r="O49" s="35">
        <v>159</v>
      </c>
      <c r="P49" s="59">
        <v>2.2367273443434713E-3</v>
      </c>
      <c r="Q49" s="35">
        <v>2163</v>
      </c>
      <c r="R49" s="59">
        <v>3.0427932363615903E-2</v>
      </c>
      <c r="S49" s="37">
        <v>8706</v>
      </c>
      <c r="T49" s="59">
        <v>0.12247137270348592</v>
      </c>
    </row>
    <row r="50" spans="1:20" x14ac:dyDescent="0.2">
      <c r="A50" s="63" t="s">
        <v>282</v>
      </c>
      <c r="C50" s="35">
        <v>64844</v>
      </c>
      <c r="D50" s="59">
        <v>0.96582567392511265</v>
      </c>
      <c r="E50" s="35">
        <v>40484</v>
      </c>
      <c r="F50" s="59">
        <v>0.62432915921288012</v>
      </c>
      <c r="G50" s="35">
        <v>18292</v>
      </c>
      <c r="H50" s="59">
        <v>0.28209240639072236</v>
      </c>
      <c r="I50" s="35">
        <v>436</v>
      </c>
      <c r="J50" s="59">
        <v>6.7238294984886806E-3</v>
      </c>
      <c r="K50" s="35">
        <v>731</v>
      </c>
      <c r="L50" s="59">
        <v>1.1273209549071617E-2</v>
      </c>
      <c r="M50" s="35">
        <v>21</v>
      </c>
      <c r="N50" s="59">
        <v>3.238541730923447E-4</v>
      </c>
      <c r="O50" s="35">
        <v>280</v>
      </c>
      <c r="P50" s="59">
        <v>4.3180556412312629E-3</v>
      </c>
      <c r="Q50" s="35">
        <v>2384</v>
      </c>
      <c r="R50" s="59">
        <v>3.6765159459626183E-2</v>
      </c>
      <c r="S50" s="37">
        <v>24360</v>
      </c>
      <c r="T50" s="59">
        <v>0.37567084078711988</v>
      </c>
    </row>
    <row r="51" spans="1:20" x14ac:dyDescent="0.2">
      <c r="A51" s="63" t="s">
        <v>283</v>
      </c>
      <c r="C51" s="35">
        <v>72856</v>
      </c>
      <c r="D51" s="59">
        <v>0.96476611397825851</v>
      </c>
      <c r="E51" s="35">
        <v>57911</v>
      </c>
      <c r="F51" s="59">
        <v>0.79486933128362802</v>
      </c>
      <c r="G51" s="35">
        <v>7465</v>
      </c>
      <c r="H51" s="59">
        <v>0.10246239156692653</v>
      </c>
      <c r="I51" s="35">
        <v>332</v>
      </c>
      <c r="J51" s="59">
        <v>4.5569342264192379E-3</v>
      </c>
      <c r="K51" s="35">
        <v>1706</v>
      </c>
      <c r="L51" s="59">
        <v>2.3416053585154278E-2</v>
      </c>
      <c r="M51" s="35">
        <v>29</v>
      </c>
      <c r="N51" s="59">
        <v>3.9804545953662016E-4</v>
      </c>
      <c r="O51" s="35">
        <v>259</v>
      </c>
      <c r="P51" s="59">
        <v>3.5549577248270561E-3</v>
      </c>
      <c r="Q51" s="35">
        <v>2587</v>
      </c>
      <c r="R51" s="59">
        <v>3.5508400131766774E-2</v>
      </c>
      <c r="S51" s="37">
        <v>14945</v>
      </c>
      <c r="T51" s="59">
        <v>0.20513066871637203</v>
      </c>
    </row>
    <row r="52" spans="1:20" x14ac:dyDescent="0.2">
      <c r="A52" s="63" t="s">
        <v>284</v>
      </c>
      <c r="C52" s="35">
        <v>76744</v>
      </c>
      <c r="D52" s="59">
        <v>0.96438809548629201</v>
      </c>
      <c r="E52" s="35">
        <v>69707</v>
      </c>
      <c r="F52" s="59">
        <v>0.9083055352861461</v>
      </c>
      <c r="G52" s="35">
        <v>1254</v>
      </c>
      <c r="H52" s="59">
        <v>1.6340039612217243E-2</v>
      </c>
      <c r="I52" s="35">
        <v>217</v>
      </c>
      <c r="J52" s="59">
        <v>2.8275826123214842E-3</v>
      </c>
      <c r="K52" s="35">
        <v>588</v>
      </c>
      <c r="L52" s="59">
        <v>7.6618367559678933E-3</v>
      </c>
      <c r="M52" s="35">
        <v>27</v>
      </c>
      <c r="N52" s="59">
        <v>3.5181903471281142E-4</v>
      </c>
      <c r="O52" s="35">
        <v>251</v>
      </c>
      <c r="P52" s="59">
        <v>3.2706139893672469E-3</v>
      </c>
      <c r="Q52" s="35">
        <v>1967</v>
      </c>
      <c r="R52" s="59">
        <v>2.5630668195559262E-2</v>
      </c>
      <c r="S52" s="37">
        <v>7037</v>
      </c>
      <c r="T52" s="59">
        <v>9.1694464713853854E-2</v>
      </c>
    </row>
    <row r="53" spans="1:20" x14ac:dyDescent="0.2">
      <c r="A53" s="63" t="s">
        <v>285</v>
      </c>
      <c r="C53" s="35">
        <v>73366</v>
      </c>
      <c r="D53" s="59">
        <v>0.9662650273968868</v>
      </c>
      <c r="E53" s="35">
        <v>63963</v>
      </c>
      <c r="F53" s="59">
        <v>0.87183436469209175</v>
      </c>
      <c r="G53" s="35">
        <v>1425</v>
      </c>
      <c r="H53" s="59">
        <v>1.9423166044216667E-2</v>
      </c>
      <c r="I53" s="35">
        <v>189</v>
      </c>
      <c r="J53" s="59">
        <v>2.5761251806013684E-3</v>
      </c>
      <c r="K53" s="35">
        <v>2719</v>
      </c>
      <c r="L53" s="59">
        <v>3.7060763841561484E-2</v>
      </c>
      <c r="M53" s="35">
        <v>46</v>
      </c>
      <c r="N53" s="59">
        <v>6.2699343019927492E-4</v>
      </c>
      <c r="O53" s="35">
        <v>243</v>
      </c>
      <c r="P53" s="59">
        <v>3.3121609464874737E-3</v>
      </c>
      <c r="Q53" s="35">
        <v>2306</v>
      </c>
      <c r="R53" s="59">
        <v>3.1431453261728866E-2</v>
      </c>
      <c r="S53" s="37">
        <v>9403</v>
      </c>
      <c r="T53" s="59">
        <v>0.12816563530790828</v>
      </c>
    </row>
    <row r="54" spans="1:20" x14ac:dyDescent="0.2">
      <c r="A54" s="63" t="s">
        <v>286</v>
      </c>
      <c r="C54" s="35">
        <v>78658</v>
      </c>
      <c r="D54" s="59">
        <v>0.95907599989829395</v>
      </c>
      <c r="E54" s="35">
        <v>54686</v>
      </c>
      <c r="F54" s="59">
        <v>0.69523761092323733</v>
      </c>
      <c r="G54" s="35">
        <v>5377</v>
      </c>
      <c r="H54" s="59">
        <v>6.8359226016425537E-2</v>
      </c>
      <c r="I54" s="35">
        <v>167</v>
      </c>
      <c r="J54" s="59">
        <v>2.1231152584606778E-3</v>
      </c>
      <c r="K54" s="35">
        <v>10340</v>
      </c>
      <c r="L54" s="59">
        <v>0.1314551603142719</v>
      </c>
      <c r="M54" s="35">
        <v>101</v>
      </c>
      <c r="N54" s="59">
        <v>1.2840397670929849E-3</v>
      </c>
      <c r="O54" s="35">
        <v>550</v>
      </c>
      <c r="P54" s="59">
        <v>6.9922957613974424E-3</v>
      </c>
      <c r="Q54" s="35">
        <v>4218</v>
      </c>
      <c r="R54" s="59">
        <v>5.3624551857408019E-2</v>
      </c>
      <c r="S54" s="37">
        <v>23972</v>
      </c>
      <c r="T54" s="59">
        <v>0.30476238907676267</v>
      </c>
    </row>
    <row r="55" spans="1:20" x14ac:dyDescent="0.2">
      <c r="A55" s="63" t="s">
        <v>287</v>
      </c>
      <c r="C55" s="35">
        <v>72426</v>
      </c>
      <c r="D55" s="59">
        <v>0.9577637864855163</v>
      </c>
      <c r="E55" s="35">
        <v>41810</v>
      </c>
      <c r="F55" s="59">
        <v>0.57727887775108389</v>
      </c>
      <c r="G55" s="35">
        <v>19469</v>
      </c>
      <c r="H55" s="59">
        <v>0.26881230497335212</v>
      </c>
      <c r="I55" s="35">
        <v>398</v>
      </c>
      <c r="J55" s="59">
        <v>5.4952641316654239E-3</v>
      </c>
      <c r="K55" s="35">
        <v>2884</v>
      </c>
      <c r="L55" s="59">
        <v>3.9819954160108251E-2</v>
      </c>
      <c r="M55" s="35">
        <v>91</v>
      </c>
      <c r="N55" s="59">
        <v>1.2564548642752602E-3</v>
      </c>
      <c r="O55" s="35">
        <v>580</v>
      </c>
      <c r="P55" s="59">
        <v>8.008173860215944E-3</v>
      </c>
      <c r="Q55" s="35">
        <v>4135</v>
      </c>
      <c r="R55" s="59">
        <v>5.7092756744815398E-2</v>
      </c>
      <c r="S55" s="37">
        <v>30616</v>
      </c>
      <c r="T55" s="59">
        <v>0.42272112224891611</v>
      </c>
    </row>
    <row r="56" spans="1:20" x14ac:dyDescent="0.2">
      <c r="A56" s="63" t="s">
        <v>288</v>
      </c>
      <c r="C56" s="35">
        <v>79483</v>
      </c>
      <c r="D56" s="59">
        <v>0.96582917101770183</v>
      </c>
      <c r="E56" s="35">
        <v>51879</v>
      </c>
      <c r="F56" s="59">
        <v>0.6527056100046551</v>
      </c>
      <c r="G56" s="35">
        <v>7152</v>
      </c>
      <c r="H56" s="59">
        <v>8.9981505479159063E-2</v>
      </c>
      <c r="I56" s="35">
        <v>256</v>
      </c>
      <c r="J56" s="59">
        <v>3.2208145137954027E-3</v>
      </c>
      <c r="K56" s="35">
        <v>12754</v>
      </c>
      <c r="L56" s="59">
        <v>0.16046198558182254</v>
      </c>
      <c r="M56" s="35">
        <v>54</v>
      </c>
      <c r="N56" s="59">
        <v>6.7939056150371775E-4</v>
      </c>
      <c r="O56" s="35">
        <v>429</v>
      </c>
      <c r="P56" s="59">
        <v>5.3973805719462024E-3</v>
      </c>
      <c r="Q56" s="35">
        <v>4243</v>
      </c>
      <c r="R56" s="59">
        <v>5.3382484304819899E-2</v>
      </c>
      <c r="S56" s="37">
        <v>27604</v>
      </c>
      <c r="T56" s="59">
        <v>0.3472943899953449</v>
      </c>
    </row>
    <row r="57" spans="1:20" x14ac:dyDescent="0.2">
      <c r="A57" s="63" t="s">
        <v>289</v>
      </c>
      <c r="C57" s="35">
        <v>69485</v>
      </c>
      <c r="D57" s="59">
        <v>0.96630927538317635</v>
      </c>
      <c r="E57" s="35">
        <v>63532</v>
      </c>
      <c r="F57" s="59">
        <v>0.9143268331294524</v>
      </c>
      <c r="G57" s="35">
        <v>897</v>
      </c>
      <c r="H57" s="59">
        <v>1.2909260991580917E-2</v>
      </c>
      <c r="I57" s="35">
        <v>173</v>
      </c>
      <c r="J57" s="59">
        <v>2.489745988342808E-3</v>
      </c>
      <c r="K57" s="35">
        <v>435</v>
      </c>
      <c r="L57" s="59">
        <v>6.260343959127869E-3</v>
      </c>
      <c r="M57" s="35">
        <v>24</v>
      </c>
      <c r="N57" s="59">
        <v>3.4539828740015832E-4</v>
      </c>
      <c r="O57" s="35">
        <v>149</v>
      </c>
      <c r="P57" s="59">
        <v>2.1443477009426494E-3</v>
      </c>
      <c r="Q57" s="35">
        <v>1934</v>
      </c>
      <c r="R57" s="59">
        <v>2.7833345326329424E-2</v>
      </c>
      <c r="S57" s="37">
        <v>5953</v>
      </c>
      <c r="T57" s="59">
        <v>8.5673166870547601E-2</v>
      </c>
    </row>
    <row r="58" spans="1:20" x14ac:dyDescent="0.2">
      <c r="A58" s="63" t="s">
        <v>290</v>
      </c>
      <c r="C58" s="35">
        <v>73806</v>
      </c>
      <c r="D58" s="59">
        <v>0.96629000352274885</v>
      </c>
      <c r="E58" s="35">
        <v>62905</v>
      </c>
      <c r="F58" s="59">
        <v>0.85230198086876408</v>
      </c>
      <c r="G58" s="35">
        <v>2149</v>
      </c>
      <c r="H58" s="59">
        <v>2.9116873966886159E-2</v>
      </c>
      <c r="I58" s="35">
        <v>278</v>
      </c>
      <c r="J58" s="59">
        <v>3.7666314391783867E-3</v>
      </c>
      <c r="K58" s="35">
        <v>387</v>
      </c>
      <c r="L58" s="59">
        <v>5.243476140151207E-3</v>
      </c>
      <c r="M58" s="35">
        <v>3</v>
      </c>
      <c r="N58" s="59">
        <v>4.0647101861637268E-5</v>
      </c>
      <c r="O58" s="35">
        <v>217</v>
      </c>
      <c r="P58" s="59">
        <v>2.940140367991762E-3</v>
      </c>
      <c r="Q58" s="35">
        <v>5379</v>
      </c>
      <c r="R58" s="59">
        <v>7.2880253637915615E-2</v>
      </c>
      <c r="S58" s="37">
        <v>10901</v>
      </c>
      <c r="T58" s="59">
        <v>0.14769801913123595</v>
      </c>
    </row>
    <row r="59" spans="1:20" x14ac:dyDescent="0.2">
      <c r="A59" s="63" t="s">
        <v>291</v>
      </c>
      <c r="C59" s="35">
        <v>69603</v>
      </c>
      <c r="D59" s="59">
        <v>0.9686651437438043</v>
      </c>
      <c r="E59" s="35">
        <v>63150</v>
      </c>
      <c r="F59" s="59">
        <v>0.90728847894487308</v>
      </c>
      <c r="G59" s="35">
        <v>1200</v>
      </c>
      <c r="H59" s="59">
        <v>1.7240636179475022E-2</v>
      </c>
      <c r="I59" s="35">
        <v>246</v>
      </c>
      <c r="J59" s="59">
        <v>3.5343304167923797E-3</v>
      </c>
      <c r="K59" s="35">
        <v>366</v>
      </c>
      <c r="L59" s="59">
        <v>5.2583940347398815E-3</v>
      </c>
      <c r="M59" s="35">
        <v>21</v>
      </c>
      <c r="N59" s="59">
        <v>3.0171113314081291E-4</v>
      </c>
      <c r="O59" s="35">
        <v>175</v>
      </c>
      <c r="P59" s="59">
        <v>2.5142594428401075E-3</v>
      </c>
      <c r="Q59" s="35">
        <v>2264</v>
      </c>
      <c r="R59" s="59">
        <v>3.2527333591942875E-2</v>
      </c>
      <c r="S59" s="37">
        <v>6453</v>
      </c>
      <c r="T59" s="59">
        <v>9.2711521055126936E-2</v>
      </c>
    </row>
    <row r="60" spans="1:20" x14ac:dyDescent="0.2">
      <c r="A60" s="63" t="s">
        <v>292</v>
      </c>
      <c r="C60" s="35">
        <v>71355</v>
      </c>
      <c r="D60" s="59">
        <v>0.96349239716908408</v>
      </c>
      <c r="E60" s="35">
        <v>60886</v>
      </c>
      <c r="F60" s="59">
        <v>0.85328288136780883</v>
      </c>
      <c r="G60" s="35">
        <v>2589</v>
      </c>
      <c r="H60" s="59">
        <v>3.628337187302922E-2</v>
      </c>
      <c r="I60" s="35">
        <v>448</v>
      </c>
      <c r="J60" s="59">
        <v>6.2784668208254501E-3</v>
      </c>
      <c r="K60" s="35">
        <v>527</v>
      </c>
      <c r="L60" s="59">
        <v>7.3856071753906523E-3</v>
      </c>
      <c r="M60" s="35">
        <v>21</v>
      </c>
      <c r="N60" s="59">
        <v>2.9430313222619298E-4</v>
      </c>
      <c r="O60" s="35">
        <v>263</v>
      </c>
      <c r="P60" s="59">
        <v>3.6857963702613692E-3</v>
      </c>
      <c r="Q60" s="35">
        <v>4016</v>
      </c>
      <c r="R60" s="59">
        <v>5.628197042954243E-2</v>
      </c>
      <c r="S60" s="37">
        <v>10469</v>
      </c>
      <c r="T60" s="59">
        <v>0.14671711863219117</v>
      </c>
    </row>
    <row r="61" spans="1:20" x14ac:dyDescent="0.2">
      <c r="A61" s="63" t="s">
        <v>293</v>
      </c>
      <c r="C61" s="35">
        <v>74176</v>
      </c>
      <c r="D61" s="59">
        <v>0.96188794219154439</v>
      </c>
      <c r="E61" s="35">
        <v>48781</v>
      </c>
      <c r="F61" s="59">
        <v>0.65763858930112162</v>
      </c>
      <c r="G61" s="35">
        <v>14184</v>
      </c>
      <c r="H61" s="59">
        <v>0.19122088006902502</v>
      </c>
      <c r="I61" s="35">
        <v>445</v>
      </c>
      <c r="J61" s="59">
        <v>5.999245038826575E-3</v>
      </c>
      <c r="K61" s="35">
        <v>1945</v>
      </c>
      <c r="L61" s="59">
        <v>2.622141932700604E-2</v>
      </c>
      <c r="M61" s="35">
        <v>39</v>
      </c>
      <c r="N61" s="59">
        <v>5.2577653149266611E-4</v>
      </c>
      <c r="O61" s="35">
        <v>575</v>
      </c>
      <c r="P61" s="59">
        <v>7.7518334771354619E-3</v>
      </c>
      <c r="Q61" s="35">
        <v>5380</v>
      </c>
      <c r="R61" s="59">
        <v>7.2530198446937019E-2</v>
      </c>
      <c r="S61" s="37">
        <v>25395</v>
      </c>
      <c r="T61" s="59">
        <v>0.34236141069887832</v>
      </c>
    </row>
    <row r="62" spans="1:20" x14ac:dyDescent="0.2">
      <c r="A62" s="63" t="s">
        <v>294</v>
      </c>
      <c r="C62" s="35">
        <v>78415</v>
      </c>
      <c r="D62" s="59">
        <v>0.96744245361219161</v>
      </c>
      <c r="E62" s="35">
        <v>64229</v>
      </c>
      <c r="F62" s="59">
        <v>0.81909073519097109</v>
      </c>
      <c r="G62" s="35">
        <v>4953</v>
      </c>
      <c r="H62" s="59">
        <v>6.3163935471529681E-2</v>
      </c>
      <c r="I62" s="35">
        <v>258</v>
      </c>
      <c r="J62" s="59">
        <v>3.2901868265000317E-3</v>
      </c>
      <c r="K62" s="35">
        <v>3208</v>
      </c>
      <c r="L62" s="59">
        <v>4.0910540075240705E-2</v>
      </c>
      <c r="M62" s="35">
        <v>34</v>
      </c>
      <c r="N62" s="59">
        <v>4.3359051201938406E-4</v>
      </c>
      <c r="O62" s="35">
        <v>302</v>
      </c>
      <c r="P62" s="59">
        <v>3.8513039597015877E-3</v>
      </c>
      <c r="Q62" s="35">
        <v>2878</v>
      </c>
      <c r="R62" s="59">
        <v>3.6702161576229041E-2</v>
      </c>
      <c r="S62" s="37">
        <v>14186</v>
      </c>
      <c r="T62" s="59">
        <v>0.18090926480902889</v>
      </c>
    </row>
    <row r="63" spans="1:20" x14ac:dyDescent="0.2">
      <c r="A63" s="63" t="s">
        <v>295</v>
      </c>
      <c r="C63" s="35">
        <v>69641</v>
      </c>
      <c r="D63" s="59">
        <v>0.96201950000717962</v>
      </c>
      <c r="E63" s="35">
        <v>49970</v>
      </c>
      <c r="F63" s="59">
        <v>0.71753708304016317</v>
      </c>
      <c r="G63" s="35">
        <v>10039</v>
      </c>
      <c r="H63" s="59">
        <v>0.1441535876854152</v>
      </c>
      <c r="I63" s="35">
        <v>432</v>
      </c>
      <c r="J63" s="59">
        <v>6.2032423428727331E-3</v>
      </c>
      <c r="K63" s="35">
        <v>2373</v>
      </c>
      <c r="L63" s="59">
        <v>3.4074754813974525E-2</v>
      </c>
      <c r="M63" s="35">
        <v>24</v>
      </c>
      <c r="N63" s="59">
        <v>3.446245746040407E-4</v>
      </c>
      <c r="O63" s="35">
        <v>332</v>
      </c>
      <c r="P63" s="59">
        <v>4.7673066153558962E-3</v>
      </c>
      <c r="Q63" s="35">
        <v>3826</v>
      </c>
      <c r="R63" s="59">
        <v>5.4938900934794158E-2</v>
      </c>
      <c r="S63" s="37">
        <v>19671</v>
      </c>
      <c r="T63" s="59">
        <v>0.28246291695983688</v>
      </c>
    </row>
    <row r="64" spans="1:20" x14ac:dyDescent="0.2">
      <c r="A64" s="63" t="s">
        <v>296</v>
      </c>
      <c r="C64" s="35">
        <v>73007</v>
      </c>
      <c r="D64" s="59">
        <v>0.96337337515580701</v>
      </c>
      <c r="E64" s="35">
        <v>64407</v>
      </c>
      <c r="F64" s="59">
        <v>0.88220307641732987</v>
      </c>
      <c r="G64" s="35">
        <v>2442</v>
      </c>
      <c r="H64" s="59">
        <v>3.3448847370800061E-2</v>
      </c>
      <c r="I64" s="35">
        <v>375</v>
      </c>
      <c r="J64" s="59">
        <v>5.1364937608722452E-3</v>
      </c>
      <c r="K64" s="35">
        <v>788</v>
      </c>
      <c r="L64" s="59">
        <v>1.0793485556179544E-2</v>
      </c>
      <c r="M64" s="35">
        <v>12</v>
      </c>
      <c r="N64" s="59">
        <v>1.6436780034791184E-4</v>
      </c>
      <c r="O64" s="35">
        <v>243</v>
      </c>
      <c r="P64" s="59">
        <v>3.3284479570452148E-3</v>
      </c>
      <c r="Q64" s="35">
        <v>2066</v>
      </c>
      <c r="R64" s="59">
        <v>2.8298656293232156E-2</v>
      </c>
      <c r="S64" s="37">
        <v>8600</v>
      </c>
      <c r="T64" s="59">
        <v>0.11779692358267016</v>
      </c>
    </row>
    <row r="65" spans="1:20" x14ac:dyDescent="0.2">
      <c r="A65" s="63" t="s">
        <v>297</v>
      </c>
      <c r="C65" s="35">
        <v>65167</v>
      </c>
      <c r="D65" s="59">
        <v>0.96416898123283246</v>
      </c>
      <c r="E65" s="35">
        <v>53621</v>
      </c>
      <c r="F65" s="59">
        <v>0.8228244356806359</v>
      </c>
      <c r="G65" s="35">
        <v>5669</v>
      </c>
      <c r="H65" s="59">
        <v>8.6991882394463454E-2</v>
      </c>
      <c r="I65" s="35">
        <v>259</v>
      </c>
      <c r="J65" s="59">
        <v>3.9744042229963019E-3</v>
      </c>
      <c r="K65" s="35">
        <v>707</v>
      </c>
      <c r="L65" s="59">
        <v>1.0849049365476392E-2</v>
      </c>
      <c r="M65" s="35">
        <v>28</v>
      </c>
      <c r="N65" s="59">
        <v>4.2966532140500561E-4</v>
      </c>
      <c r="O65" s="35">
        <v>192</v>
      </c>
      <c r="P65" s="59">
        <v>2.9462764896343242E-3</v>
      </c>
      <c r="Q65" s="35">
        <v>2356</v>
      </c>
      <c r="R65" s="59">
        <v>3.6153267758221183E-2</v>
      </c>
      <c r="S65" s="37">
        <v>11546</v>
      </c>
      <c r="T65" s="59">
        <v>0.1771755643193641</v>
      </c>
    </row>
    <row r="66" spans="1:20" x14ac:dyDescent="0.2">
      <c r="A66" s="63" t="s">
        <v>298</v>
      </c>
      <c r="C66" s="35">
        <v>76708</v>
      </c>
      <c r="D66" s="59">
        <v>0.96752620326432714</v>
      </c>
      <c r="E66" s="35">
        <v>66975</v>
      </c>
      <c r="F66" s="59">
        <v>0.87311623298743291</v>
      </c>
      <c r="G66" s="35">
        <v>4221</v>
      </c>
      <c r="H66" s="59">
        <v>5.5026855086822757E-2</v>
      </c>
      <c r="I66" s="35">
        <v>316</v>
      </c>
      <c r="J66" s="59">
        <v>4.1195181728111803E-3</v>
      </c>
      <c r="K66" s="35">
        <v>543</v>
      </c>
      <c r="L66" s="59">
        <v>7.078792303279971E-3</v>
      </c>
      <c r="M66" s="35">
        <v>22</v>
      </c>
      <c r="N66" s="59">
        <v>2.8680189810710745E-4</v>
      </c>
      <c r="O66" s="35">
        <v>179</v>
      </c>
      <c r="P66" s="59">
        <v>2.3335245345987381E-3</v>
      </c>
      <c r="Q66" s="35">
        <v>1961</v>
      </c>
      <c r="R66" s="59">
        <v>2.5564478281274443E-2</v>
      </c>
      <c r="S66" s="37">
        <v>9733</v>
      </c>
      <c r="T66" s="59">
        <v>0.12688376701256715</v>
      </c>
    </row>
    <row r="67" spans="1:20" x14ac:dyDescent="0.2">
      <c r="A67" s="63" t="s">
        <v>299</v>
      </c>
      <c r="C67" s="35">
        <v>70941</v>
      </c>
      <c r="D67" s="59">
        <v>0.96381500119817887</v>
      </c>
      <c r="E67" s="35">
        <v>59102</v>
      </c>
      <c r="F67" s="59">
        <v>0.8331148419108837</v>
      </c>
      <c r="G67" s="35">
        <v>2405</v>
      </c>
      <c r="H67" s="59">
        <v>3.3901411031702404E-2</v>
      </c>
      <c r="I67" s="35">
        <v>526</v>
      </c>
      <c r="J67" s="59">
        <v>7.4146121424845998E-3</v>
      </c>
      <c r="K67" s="35">
        <v>412</v>
      </c>
      <c r="L67" s="59">
        <v>5.8076429709194967E-3</v>
      </c>
      <c r="M67" s="35">
        <v>37</v>
      </c>
      <c r="N67" s="59">
        <v>5.2156016971849849E-4</v>
      </c>
      <c r="O67" s="35">
        <v>250</v>
      </c>
      <c r="P67" s="59">
        <v>3.5240552008006655E-3</v>
      </c>
      <c r="Q67" s="35">
        <v>5642</v>
      </c>
      <c r="R67" s="59">
        <v>7.9530877771669409E-2</v>
      </c>
      <c r="S67" s="37">
        <v>11839</v>
      </c>
      <c r="T67" s="59">
        <v>0.1668851580891163</v>
      </c>
    </row>
    <row r="68" spans="1:20" x14ac:dyDescent="0.2">
      <c r="A68" s="63" t="s">
        <v>300</v>
      </c>
      <c r="C68" s="35">
        <v>74641</v>
      </c>
      <c r="D68" s="59">
        <v>0.9624335150922414</v>
      </c>
      <c r="E68" s="35">
        <v>59374</v>
      </c>
      <c r="F68" s="59">
        <v>0.79546093969802123</v>
      </c>
      <c r="G68" s="35">
        <v>5182</v>
      </c>
      <c r="H68" s="59">
        <v>6.942565078174194E-2</v>
      </c>
      <c r="I68" s="35">
        <v>353</v>
      </c>
      <c r="J68" s="59">
        <v>4.7293042697713053E-3</v>
      </c>
      <c r="K68" s="35">
        <v>2067</v>
      </c>
      <c r="L68" s="59">
        <v>2.7692555030077302E-2</v>
      </c>
      <c r="M68" s="35">
        <v>39</v>
      </c>
      <c r="N68" s="59">
        <v>5.2250103830334539E-4</v>
      </c>
      <c r="O68" s="35">
        <v>332</v>
      </c>
      <c r="P68" s="59">
        <v>4.4479575568387346E-3</v>
      </c>
      <c r="Q68" s="35">
        <v>4490</v>
      </c>
      <c r="R68" s="59">
        <v>6.0154606717487707E-2</v>
      </c>
      <c r="S68" s="37">
        <v>15267</v>
      </c>
      <c r="T68" s="59">
        <v>0.2045390603019788</v>
      </c>
    </row>
    <row r="69" spans="1:20" x14ac:dyDescent="0.2">
      <c r="A69" s="63" t="s">
        <v>301</v>
      </c>
      <c r="C69" s="35">
        <v>71672</v>
      </c>
      <c r="D69" s="59">
        <v>0.95807288759906239</v>
      </c>
      <c r="E69" s="35">
        <v>41965</v>
      </c>
      <c r="F69" s="59">
        <v>0.58551456635785248</v>
      </c>
      <c r="G69" s="35">
        <v>14551</v>
      </c>
      <c r="H69" s="59">
        <v>0.20302210068087956</v>
      </c>
      <c r="I69" s="35">
        <v>521</v>
      </c>
      <c r="J69" s="59">
        <v>7.2692264761692153E-3</v>
      </c>
      <c r="K69" s="35">
        <v>2562</v>
      </c>
      <c r="L69" s="59">
        <v>3.5746177028686238E-2</v>
      </c>
      <c r="M69" s="35">
        <v>62</v>
      </c>
      <c r="N69" s="59">
        <v>8.6505190311418688E-4</v>
      </c>
      <c r="O69" s="35">
        <v>507</v>
      </c>
      <c r="P69" s="59">
        <v>7.0738921754660115E-3</v>
      </c>
      <c r="Q69" s="35">
        <v>8499</v>
      </c>
      <c r="R69" s="59">
        <v>0.11858187297689474</v>
      </c>
      <c r="S69" s="37">
        <v>29707</v>
      </c>
      <c r="T69" s="59">
        <v>0.41448543364214757</v>
      </c>
    </row>
    <row r="70" spans="1:20" x14ac:dyDescent="0.2">
      <c r="A70" s="63" t="s">
        <v>302</v>
      </c>
      <c r="C70" s="35">
        <v>81839</v>
      </c>
      <c r="D70" s="59">
        <v>0.97317904666479305</v>
      </c>
      <c r="E70" s="35">
        <v>59609</v>
      </c>
      <c r="F70" s="59">
        <v>0.72836911496963552</v>
      </c>
      <c r="G70" s="35">
        <v>6873</v>
      </c>
      <c r="H70" s="59">
        <v>8.3981964589010125E-2</v>
      </c>
      <c r="I70" s="35">
        <v>250</v>
      </c>
      <c r="J70" s="59">
        <v>3.0547782841921335E-3</v>
      </c>
      <c r="K70" s="35">
        <v>8760</v>
      </c>
      <c r="L70" s="59">
        <v>0.10703943107809236</v>
      </c>
      <c r="M70" s="35">
        <v>57</v>
      </c>
      <c r="N70" s="59">
        <v>6.964894487958064E-4</v>
      </c>
      <c r="O70" s="35">
        <v>360</v>
      </c>
      <c r="P70" s="59">
        <v>4.3988807292366719E-3</v>
      </c>
      <c r="Q70" s="35">
        <v>3735</v>
      </c>
      <c r="R70" s="59">
        <v>4.5638387565830475E-2</v>
      </c>
      <c r="S70" s="37">
        <v>22230</v>
      </c>
      <c r="T70" s="59">
        <v>0.27163088503036448</v>
      </c>
    </row>
    <row r="71" spans="1:20" x14ac:dyDescent="0.2">
      <c r="A71" s="63" t="s">
        <v>303</v>
      </c>
      <c r="C71" s="35">
        <v>70625</v>
      </c>
      <c r="D71" s="59">
        <v>0.97387610619469034</v>
      </c>
      <c r="E71" s="35">
        <v>60975</v>
      </c>
      <c r="F71" s="59">
        <v>0.86336283185840712</v>
      </c>
      <c r="G71" s="35">
        <v>3980</v>
      </c>
      <c r="H71" s="59">
        <v>5.6353982300884953E-2</v>
      </c>
      <c r="I71" s="35">
        <v>277</v>
      </c>
      <c r="J71" s="59">
        <v>3.9221238938053097E-3</v>
      </c>
      <c r="K71" s="35">
        <v>282</v>
      </c>
      <c r="L71" s="59">
        <v>3.9929203539823006E-3</v>
      </c>
      <c r="M71" s="35">
        <v>29</v>
      </c>
      <c r="N71" s="59">
        <v>4.106194690265487E-4</v>
      </c>
      <c r="O71" s="35">
        <v>145</v>
      </c>
      <c r="P71" s="59">
        <v>2.0530973451327434E-3</v>
      </c>
      <c r="Q71" s="35">
        <v>3092</v>
      </c>
      <c r="R71" s="59">
        <v>4.3780530973451325E-2</v>
      </c>
      <c r="S71" s="37">
        <v>9650</v>
      </c>
      <c r="T71" s="59">
        <v>0.13663716814159291</v>
      </c>
    </row>
    <row r="72" spans="1:20" x14ac:dyDescent="0.2">
      <c r="A72" s="63" t="s">
        <v>304</v>
      </c>
      <c r="C72" s="35">
        <v>75165</v>
      </c>
      <c r="D72" s="59">
        <v>0.96865562429322161</v>
      </c>
      <c r="E72" s="35">
        <v>60856</v>
      </c>
      <c r="F72" s="59">
        <v>0.80963214261957028</v>
      </c>
      <c r="G72" s="35">
        <v>5742</v>
      </c>
      <c r="H72" s="59">
        <v>7.6391937736978652E-2</v>
      </c>
      <c r="I72" s="35">
        <v>297</v>
      </c>
      <c r="J72" s="59">
        <v>3.9513071243264817E-3</v>
      </c>
      <c r="K72" s="35">
        <v>1801</v>
      </c>
      <c r="L72" s="59">
        <v>2.3960619969400652E-2</v>
      </c>
      <c r="M72" s="35">
        <v>23</v>
      </c>
      <c r="N72" s="59">
        <v>3.0599348100844809E-4</v>
      </c>
      <c r="O72" s="35">
        <v>250</v>
      </c>
      <c r="P72" s="59">
        <v>3.326016097917914E-3</v>
      </c>
      <c r="Q72" s="35">
        <v>3840</v>
      </c>
      <c r="R72" s="59">
        <v>5.1087607264019161E-2</v>
      </c>
      <c r="S72" s="37">
        <v>14309</v>
      </c>
      <c r="T72" s="59">
        <v>0.19036785738042972</v>
      </c>
    </row>
    <row r="73" spans="1:20" x14ac:dyDescent="0.2">
      <c r="A73" s="63" t="s">
        <v>305</v>
      </c>
      <c r="C73" s="35">
        <v>79315</v>
      </c>
      <c r="D73" s="59">
        <v>0.97311983861816809</v>
      </c>
      <c r="E73" s="35">
        <v>55279</v>
      </c>
      <c r="F73" s="59">
        <v>0.69695517871777091</v>
      </c>
      <c r="G73" s="35">
        <v>9538</v>
      </c>
      <c r="H73" s="59">
        <v>0.12025468070352392</v>
      </c>
      <c r="I73" s="35">
        <v>375</v>
      </c>
      <c r="J73" s="59">
        <v>4.7279833574985818E-3</v>
      </c>
      <c r="K73" s="35">
        <v>6171</v>
      </c>
      <c r="L73" s="59">
        <v>7.7803694130996665E-2</v>
      </c>
      <c r="M73" s="35">
        <v>37</v>
      </c>
      <c r="N73" s="59">
        <v>4.6649435793986007E-4</v>
      </c>
      <c r="O73" s="35">
        <v>293</v>
      </c>
      <c r="P73" s="59">
        <v>3.6941309966588916E-3</v>
      </c>
      <c r="Q73" s="35">
        <v>5490</v>
      </c>
      <c r="R73" s="59">
        <v>6.9217676353779234E-2</v>
      </c>
      <c r="S73" s="37">
        <v>24036</v>
      </c>
      <c r="T73" s="59">
        <v>0.30304482128222909</v>
      </c>
    </row>
    <row r="74" spans="1:20" x14ac:dyDescent="0.2">
      <c r="A74" s="63" t="s">
        <v>306</v>
      </c>
      <c r="C74" s="35">
        <v>77010</v>
      </c>
      <c r="D74" s="59">
        <v>0.97187378262563306</v>
      </c>
      <c r="E74" s="35">
        <v>69699</v>
      </c>
      <c r="F74" s="59">
        <v>0.9050642773665758</v>
      </c>
      <c r="G74" s="35">
        <v>989</v>
      </c>
      <c r="H74" s="59">
        <v>1.2842487988572912E-2</v>
      </c>
      <c r="I74" s="35">
        <v>160</v>
      </c>
      <c r="J74" s="59">
        <v>2.0776522529541617E-3</v>
      </c>
      <c r="K74" s="35">
        <v>1638</v>
      </c>
      <c r="L74" s="59">
        <v>2.1269964939618233E-2</v>
      </c>
      <c r="M74" s="35">
        <v>18</v>
      </c>
      <c r="N74" s="59">
        <v>2.3373587845734321E-4</v>
      </c>
      <c r="O74" s="35">
        <v>221</v>
      </c>
      <c r="P74" s="59">
        <v>2.869757174392936E-3</v>
      </c>
      <c r="Q74" s="35">
        <v>2119</v>
      </c>
      <c r="R74" s="59">
        <v>2.7515907025061681E-2</v>
      </c>
      <c r="S74" s="37">
        <v>7311</v>
      </c>
      <c r="T74" s="59">
        <v>9.493572263342423E-2</v>
      </c>
    </row>
    <row r="75" spans="1:20" x14ac:dyDescent="0.2">
      <c r="A75" s="63" t="s">
        <v>307</v>
      </c>
      <c r="C75" s="35">
        <v>74711</v>
      </c>
      <c r="D75" s="59">
        <v>0.96991072265128297</v>
      </c>
      <c r="E75" s="35">
        <v>64215</v>
      </c>
      <c r="F75" s="59">
        <v>0.85951198618677305</v>
      </c>
      <c r="G75" s="35">
        <v>1964</v>
      </c>
      <c r="H75" s="59">
        <v>2.6287962950569527E-2</v>
      </c>
      <c r="I75" s="35">
        <v>302</v>
      </c>
      <c r="J75" s="59">
        <v>4.0422427754949067E-3</v>
      </c>
      <c r="K75" s="35">
        <v>1174</v>
      </c>
      <c r="L75" s="59">
        <v>1.5713884166990134E-2</v>
      </c>
      <c r="M75" s="35">
        <v>32</v>
      </c>
      <c r="N75" s="59">
        <v>4.2831711528422856E-4</v>
      </c>
      <c r="O75" s="35">
        <v>194</v>
      </c>
      <c r="P75" s="59">
        <v>2.5966725114106356E-3</v>
      </c>
      <c r="Q75" s="35">
        <v>4582</v>
      </c>
      <c r="R75" s="59">
        <v>6.1329656944760474E-2</v>
      </c>
      <c r="S75" s="37">
        <v>10496</v>
      </c>
      <c r="T75" s="59">
        <v>0.14048801381322698</v>
      </c>
    </row>
    <row r="76" spans="1:20" x14ac:dyDescent="0.2">
      <c r="A76" s="63" t="s">
        <v>308</v>
      </c>
      <c r="C76" s="35">
        <v>76956</v>
      </c>
      <c r="D76" s="59">
        <v>0.96937210873746038</v>
      </c>
      <c r="E76" s="35">
        <v>40471</v>
      </c>
      <c r="F76" s="59">
        <v>0.52589791569208377</v>
      </c>
      <c r="G76" s="35">
        <v>16244</v>
      </c>
      <c r="H76" s="59">
        <v>0.21108165705078227</v>
      </c>
      <c r="I76" s="35">
        <v>463</v>
      </c>
      <c r="J76" s="59">
        <v>6.0164249701127916E-3</v>
      </c>
      <c r="K76" s="35">
        <v>1177</v>
      </c>
      <c r="L76" s="59">
        <v>1.5294453973699256E-2</v>
      </c>
      <c r="M76" s="35">
        <v>54</v>
      </c>
      <c r="N76" s="59">
        <v>7.0169967254015276E-4</v>
      </c>
      <c r="O76" s="35">
        <v>398</v>
      </c>
      <c r="P76" s="59">
        <v>5.1717864753885335E-3</v>
      </c>
      <c r="Q76" s="35">
        <v>15792</v>
      </c>
      <c r="R76" s="59">
        <v>0.20520817090285356</v>
      </c>
      <c r="S76" s="37">
        <v>36485</v>
      </c>
      <c r="T76" s="59">
        <v>0.47410208430791623</v>
      </c>
    </row>
    <row r="77" spans="1:20" x14ac:dyDescent="0.2">
      <c r="A77" s="63" t="s">
        <v>312</v>
      </c>
      <c r="C77" s="35">
        <v>79357</v>
      </c>
      <c r="D77" s="59">
        <v>0.97189913933238392</v>
      </c>
      <c r="E77" s="35">
        <v>58543</v>
      </c>
      <c r="F77" s="59">
        <v>0.73771689958037723</v>
      </c>
      <c r="G77" s="35">
        <v>10052</v>
      </c>
      <c r="H77" s="59">
        <v>0.12666809481205188</v>
      </c>
      <c r="I77" s="35">
        <v>327</v>
      </c>
      <c r="J77" s="59">
        <v>4.1206194790629688E-3</v>
      </c>
      <c r="K77" s="35">
        <v>2564</v>
      </c>
      <c r="L77" s="59">
        <v>3.2309689126353063E-2</v>
      </c>
      <c r="M77" s="35">
        <v>31</v>
      </c>
      <c r="N77" s="59">
        <v>3.9063976712829364E-4</v>
      </c>
      <c r="O77" s="35">
        <v>376</v>
      </c>
      <c r="P77" s="59">
        <v>4.7380823367818847E-3</v>
      </c>
      <c r="Q77" s="35">
        <v>5234</v>
      </c>
      <c r="R77" s="59">
        <v>6.5955114230628678E-2</v>
      </c>
      <c r="S77" s="37">
        <v>20814</v>
      </c>
      <c r="T77" s="59">
        <v>0.26228310041962272</v>
      </c>
    </row>
    <row r="78" spans="1:20" x14ac:dyDescent="0.2">
      <c r="A78" s="63" t="s">
        <v>313</v>
      </c>
      <c r="C78" s="35">
        <v>77877</v>
      </c>
      <c r="D78" s="59">
        <v>0.97112112690524799</v>
      </c>
      <c r="E78" s="35">
        <v>53426</v>
      </c>
      <c r="F78" s="59">
        <v>0.68603053533135583</v>
      </c>
      <c r="G78" s="35">
        <v>5338</v>
      </c>
      <c r="H78" s="59">
        <v>6.8543986029251255E-2</v>
      </c>
      <c r="I78" s="35">
        <v>332</v>
      </c>
      <c r="J78" s="59">
        <v>4.2631328890429783E-3</v>
      </c>
      <c r="K78" s="35">
        <v>2665</v>
      </c>
      <c r="L78" s="59">
        <v>3.4220629967769686E-2</v>
      </c>
      <c r="M78" s="35">
        <v>31</v>
      </c>
      <c r="N78" s="59">
        <v>3.9806361313353108E-4</v>
      </c>
      <c r="O78" s="35">
        <v>249</v>
      </c>
      <c r="P78" s="59">
        <v>3.1973496667822335E-3</v>
      </c>
      <c r="Q78" s="35">
        <v>13587</v>
      </c>
      <c r="R78" s="59">
        <v>0.17446742940791249</v>
      </c>
      <c r="S78" s="37">
        <v>24451</v>
      </c>
      <c r="T78" s="59">
        <v>0.31396946466864417</v>
      </c>
    </row>
    <row r="79" spans="1:20" x14ac:dyDescent="0.2">
      <c r="A79" s="63" t="s">
        <v>314</v>
      </c>
      <c r="C79" s="35">
        <v>71121</v>
      </c>
      <c r="D79" s="59">
        <v>0.96203652929514494</v>
      </c>
      <c r="E79" s="35">
        <v>58965</v>
      </c>
      <c r="F79" s="59">
        <v>0.82908001855991897</v>
      </c>
      <c r="G79" s="35">
        <v>3905</v>
      </c>
      <c r="H79" s="59">
        <v>5.4906427074984887E-2</v>
      </c>
      <c r="I79" s="35">
        <v>403</v>
      </c>
      <c r="J79" s="59">
        <v>5.6663995163172623E-3</v>
      </c>
      <c r="K79" s="35">
        <v>1281</v>
      </c>
      <c r="L79" s="59">
        <v>1.8011557767747922E-2</v>
      </c>
      <c r="M79" s="35">
        <v>78</v>
      </c>
      <c r="N79" s="59">
        <v>1.0967224870291475E-3</v>
      </c>
      <c r="O79" s="35">
        <v>300</v>
      </c>
      <c r="P79" s="59">
        <v>4.2181634116505674E-3</v>
      </c>
      <c r="Q79" s="35">
        <v>3489</v>
      </c>
      <c r="R79" s="59">
        <v>4.90572404774961E-2</v>
      </c>
      <c r="S79" s="37">
        <v>12156</v>
      </c>
      <c r="T79" s="59">
        <v>0.170919981440081</v>
      </c>
    </row>
    <row r="80" spans="1:20" x14ac:dyDescent="0.2">
      <c r="A80" s="63" t="s">
        <v>315</v>
      </c>
      <c r="C80" s="35">
        <v>65091</v>
      </c>
      <c r="D80" s="59">
        <v>0.96899725000384085</v>
      </c>
      <c r="E80" s="35">
        <v>46579</v>
      </c>
      <c r="F80" s="59">
        <v>0.71559816257239861</v>
      </c>
      <c r="G80" s="35">
        <v>11737</v>
      </c>
      <c r="H80" s="59">
        <v>0.18031678726705688</v>
      </c>
      <c r="I80" s="35">
        <v>349</v>
      </c>
      <c r="J80" s="59">
        <v>5.3617243551335823E-3</v>
      </c>
      <c r="K80" s="35">
        <v>1387</v>
      </c>
      <c r="L80" s="59">
        <v>2.130862945722143E-2</v>
      </c>
      <c r="M80" s="35">
        <v>26</v>
      </c>
      <c r="N80" s="59">
        <v>3.9944078290393448E-4</v>
      </c>
      <c r="O80" s="35">
        <v>276</v>
      </c>
      <c r="P80" s="59">
        <v>4.2402175415956122E-3</v>
      </c>
      <c r="Q80" s="35">
        <v>2719</v>
      </c>
      <c r="R80" s="59">
        <v>4.1772288027530691E-2</v>
      </c>
      <c r="S80" s="37">
        <v>18512</v>
      </c>
      <c r="T80" s="59">
        <v>0.28440183742760133</v>
      </c>
    </row>
    <row r="81" spans="1:20" x14ac:dyDescent="0.2">
      <c r="A81" s="63" t="s">
        <v>316</v>
      </c>
      <c r="C81" s="35">
        <v>74760</v>
      </c>
      <c r="D81" s="59">
        <v>0.96938202247190997</v>
      </c>
      <c r="E81" s="35">
        <v>65208</v>
      </c>
      <c r="F81" s="59">
        <v>0.87223113964686994</v>
      </c>
      <c r="G81" s="35">
        <v>903</v>
      </c>
      <c r="H81" s="59">
        <v>1.2078651685393259E-2</v>
      </c>
      <c r="I81" s="35">
        <v>316</v>
      </c>
      <c r="J81" s="59">
        <v>4.2268592830390587E-3</v>
      </c>
      <c r="K81" s="35">
        <v>547</v>
      </c>
      <c r="L81" s="59">
        <v>7.3167469234884965E-3</v>
      </c>
      <c r="M81" s="35">
        <v>16</v>
      </c>
      <c r="N81" s="59">
        <v>2.1401819154628142E-4</v>
      </c>
      <c r="O81" s="35">
        <v>244</v>
      </c>
      <c r="P81" s="59">
        <v>3.263777421080792E-3</v>
      </c>
      <c r="Q81" s="35">
        <v>5237</v>
      </c>
      <c r="R81" s="59">
        <v>7.0050829320492239E-2</v>
      </c>
      <c r="S81" s="37">
        <v>9552</v>
      </c>
      <c r="T81" s="59">
        <v>0.12776886035313001</v>
      </c>
    </row>
    <row r="82" spans="1:20" x14ac:dyDescent="0.2">
      <c r="A82" s="63" t="s">
        <v>317</v>
      </c>
      <c r="C82" s="35">
        <v>67434</v>
      </c>
      <c r="D82" s="59">
        <v>0.97126078832636353</v>
      </c>
      <c r="E82" s="35">
        <v>62491</v>
      </c>
      <c r="F82" s="59">
        <v>0.9266986979861791</v>
      </c>
      <c r="G82" s="35">
        <v>729</v>
      </c>
      <c r="H82" s="59">
        <v>1.0810570335439095E-2</v>
      </c>
      <c r="I82" s="35">
        <v>232</v>
      </c>
      <c r="J82" s="59">
        <v>3.4404009846664887E-3</v>
      </c>
      <c r="K82" s="35">
        <v>305</v>
      </c>
      <c r="L82" s="59">
        <v>4.5229409496693063E-3</v>
      </c>
      <c r="M82" s="35">
        <v>6</v>
      </c>
      <c r="N82" s="59">
        <v>8.8975887534478156E-5</v>
      </c>
      <c r="O82" s="35">
        <v>148</v>
      </c>
      <c r="P82" s="59">
        <v>2.1947385591837947E-3</v>
      </c>
      <c r="Q82" s="35">
        <v>1585</v>
      </c>
      <c r="R82" s="59">
        <v>2.3504463623691314E-2</v>
      </c>
      <c r="S82" s="37">
        <v>4943</v>
      </c>
      <c r="T82" s="59">
        <v>7.3301302013820915E-2</v>
      </c>
    </row>
    <row r="83" spans="1:20" x14ac:dyDescent="0.2">
      <c r="A83" s="63" t="s">
        <v>318</v>
      </c>
      <c r="C83" s="35">
        <v>70165</v>
      </c>
      <c r="D83" s="59">
        <v>0.96528183567305625</v>
      </c>
      <c r="E83" s="35">
        <v>63411</v>
      </c>
      <c r="F83" s="59">
        <v>0.90374118150074823</v>
      </c>
      <c r="G83" s="35">
        <v>855</v>
      </c>
      <c r="H83" s="59">
        <v>1.2185562602437113E-2</v>
      </c>
      <c r="I83" s="35">
        <v>238</v>
      </c>
      <c r="J83" s="59">
        <v>3.392004560678401E-3</v>
      </c>
      <c r="K83" s="35">
        <v>315</v>
      </c>
      <c r="L83" s="59">
        <v>4.4894178008978835E-3</v>
      </c>
      <c r="M83" s="35">
        <v>14</v>
      </c>
      <c r="N83" s="59">
        <v>1.9952968003990594E-4</v>
      </c>
      <c r="O83" s="35">
        <v>179</v>
      </c>
      <c r="P83" s="59">
        <v>2.5511294805102259E-3</v>
      </c>
      <c r="Q83" s="35">
        <v>2717</v>
      </c>
      <c r="R83" s="59">
        <v>3.8723010047744602E-2</v>
      </c>
      <c r="S83" s="37">
        <v>6754</v>
      </c>
      <c r="T83" s="59">
        <v>9.6258818499251761E-2</v>
      </c>
    </row>
    <row r="84" spans="1:20" x14ac:dyDescent="0.2">
      <c r="A84" s="63" t="s">
        <v>319</v>
      </c>
      <c r="C84" s="35">
        <v>66695</v>
      </c>
      <c r="D84" s="59">
        <v>0.96830347102481462</v>
      </c>
      <c r="E84" s="35">
        <v>59219</v>
      </c>
      <c r="F84" s="59">
        <v>0.88790763925331739</v>
      </c>
      <c r="G84" s="35">
        <v>2027</v>
      </c>
      <c r="H84" s="59">
        <v>3.0392083364570058E-2</v>
      </c>
      <c r="I84" s="35">
        <v>275</v>
      </c>
      <c r="J84" s="59">
        <v>4.1232476197616014E-3</v>
      </c>
      <c r="K84" s="35">
        <v>376</v>
      </c>
      <c r="L84" s="59">
        <v>5.6376040182922254E-3</v>
      </c>
      <c r="M84" s="35">
        <v>12</v>
      </c>
      <c r="N84" s="59">
        <v>1.7992353249868807E-4</v>
      </c>
      <c r="O84" s="35">
        <v>193</v>
      </c>
      <c r="P84" s="59">
        <v>2.893770147687233E-3</v>
      </c>
      <c r="Q84" s="35">
        <v>2479</v>
      </c>
      <c r="R84" s="59">
        <v>3.7169203088687305E-2</v>
      </c>
      <c r="S84" s="37">
        <v>7476</v>
      </c>
      <c r="T84" s="59">
        <v>0.11209236074668266</v>
      </c>
    </row>
    <row r="85" spans="1:20" x14ac:dyDescent="0.2">
      <c r="A85" s="63" t="s">
        <v>320</v>
      </c>
      <c r="C85" s="35">
        <v>67404</v>
      </c>
      <c r="D85" s="59">
        <v>0.97328051747670763</v>
      </c>
      <c r="E85" s="35">
        <v>62975</v>
      </c>
      <c r="F85" s="59">
        <v>0.9342917334282832</v>
      </c>
      <c r="G85" s="35">
        <v>323</v>
      </c>
      <c r="H85" s="59">
        <v>4.7920004747492731E-3</v>
      </c>
      <c r="I85" s="35">
        <v>221</v>
      </c>
      <c r="J85" s="59">
        <v>3.2787371669337133E-3</v>
      </c>
      <c r="K85" s="35">
        <v>249</v>
      </c>
      <c r="L85" s="59">
        <v>3.6941427808438666E-3</v>
      </c>
      <c r="M85" s="35">
        <v>16</v>
      </c>
      <c r="N85" s="59">
        <v>2.3737463652008783E-4</v>
      </c>
      <c r="O85" s="35">
        <v>124</v>
      </c>
      <c r="P85" s="59">
        <v>1.8396534330306807E-3</v>
      </c>
      <c r="Q85" s="35">
        <v>1695</v>
      </c>
      <c r="R85" s="59">
        <v>2.5146875556346805E-2</v>
      </c>
      <c r="S85" s="37">
        <v>4429</v>
      </c>
      <c r="T85" s="59">
        <v>6.5708266571716814E-2</v>
      </c>
    </row>
    <row r="86" spans="1:20" x14ac:dyDescent="0.2">
      <c r="A86" s="63" t="s">
        <v>321</v>
      </c>
      <c r="C86" s="35">
        <v>70969</v>
      </c>
      <c r="D86" s="59">
        <v>0.96818329129619984</v>
      </c>
      <c r="E86" s="35">
        <v>65964</v>
      </c>
      <c r="F86" s="59">
        <v>0.92947625019374658</v>
      </c>
      <c r="G86" s="35">
        <v>282</v>
      </c>
      <c r="H86" s="59">
        <v>3.9735659231495439E-3</v>
      </c>
      <c r="I86" s="35">
        <v>210</v>
      </c>
      <c r="J86" s="59">
        <v>2.9590384534092348E-3</v>
      </c>
      <c r="K86" s="35">
        <v>251</v>
      </c>
      <c r="L86" s="59">
        <v>3.5367554847891332E-3</v>
      </c>
      <c r="M86" s="35">
        <v>22</v>
      </c>
      <c r="N86" s="59">
        <v>3.0999450464287226E-4</v>
      </c>
      <c r="O86" s="35">
        <v>166</v>
      </c>
      <c r="P86" s="59">
        <v>2.3390494441234908E-3</v>
      </c>
      <c r="Q86" s="35">
        <v>1816</v>
      </c>
      <c r="R86" s="59">
        <v>2.5588637292338907E-2</v>
      </c>
      <c r="S86" s="37">
        <v>5005</v>
      </c>
      <c r="T86" s="59">
        <v>7.0523749806253436E-2</v>
      </c>
    </row>
    <row r="87" spans="1:20" x14ac:dyDescent="0.2">
      <c r="A87" s="63" t="s">
        <v>322</v>
      </c>
      <c r="C87" s="35">
        <v>79020</v>
      </c>
      <c r="D87" s="59">
        <v>0.97427233611743869</v>
      </c>
      <c r="E87" s="35">
        <v>68446</v>
      </c>
      <c r="F87" s="59">
        <v>0.86618577575297395</v>
      </c>
      <c r="G87" s="35">
        <v>3817</v>
      </c>
      <c r="H87" s="59">
        <v>4.8304226778030881E-2</v>
      </c>
      <c r="I87" s="35">
        <v>230</v>
      </c>
      <c r="J87" s="59">
        <v>2.9106555302455075E-3</v>
      </c>
      <c r="K87" s="35">
        <v>1586</v>
      </c>
      <c r="L87" s="59">
        <v>2.0070868134649457E-2</v>
      </c>
      <c r="M87" s="35">
        <v>24</v>
      </c>
      <c r="N87" s="59">
        <v>3.0372057706909645E-4</v>
      </c>
      <c r="O87" s="35">
        <v>177</v>
      </c>
      <c r="P87" s="59">
        <v>2.2399392558845863E-3</v>
      </c>
      <c r="Q87" s="35">
        <v>2707</v>
      </c>
      <c r="R87" s="59">
        <v>3.4257150088585167E-2</v>
      </c>
      <c r="S87" s="37">
        <v>10574</v>
      </c>
      <c r="T87" s="59">
        <v>0.13381422424702608</v>
      </c>
    </row>
    <row r="88" spans="1:20" x14ac:dyDescent="0.2">
      <c r="A88" s="63" t="s">
        <v>323</v>
      </c>
      <c r="C88" s="35">
        <v>75283</v>
      </c>
      <c r="D88" s="59">
        <v>0.97011277446435451</v>
      </c>
      <c r="E88" s="35">
        <v>69808</v>
      </c>
      <c r="F88" s="59">
        <v>0.92727441786326259</v>
      </c>
      <c r="G88" s="35">
        <v>307</v>
      </c>
      <c r="H88" s="59">
        <v>4.0779458841969634E-3</v>
      </c>
      <c r="I88" s="35">
        <v>257</v>
      </c>
      <c r="J88" s="59">
        <v>3.4137853167381747E-3</v>
      </c>
      <c r="K88" s="35">
        <v>307</v>
      </c>
      <c r="L88" s="59">
        <v>4.0779458841969634E-3</v>
      </c>
      <c r="M88" s="35">
        <v>20</v>
      </c>
      <c r="N88" s="59">
        <v>2.6566422698351552E-4</v>
      </c>
      <c r="O88" s="35">
        <v>197</v>
      </c>
      <c r="P88" s="59">
        <v>2.616792635787628E-3</v>
      </c>
      <c r="Q88" s="35">
        <v>2137</v>
      </c>
      <c r="R88" s="59">
        <v>2.8386222653188634E-2</v>
      </c>
      <c r="S88" s="37">
        <v>5475</v>
      </c>
      <c r="T88" s="59">
        <v>7.2725582136737382E-2</v>
      </c>
    </row>
    <row r="89" spans="1:20" x14ac:dyDescent="0.2">
      <c r="A89" s="63" t="s">
        <v>324</v>
      </c>
      <c r="C89" s="35">
        <v>78213</v>
      </c>
      <c r="D89" s="59">
        <v>0.97485072813982321</v>
      </c>
      <c r="E89" s="35">
        <v>69874</v>
      </c>
      <c r="F89" s="59">
        <v>0.89338089575901702</v>
      </c>
      <c r="G89" s="35">
        <v>1630</v>
      </c>
      <c r="H89" s="59">
        <v>2.0840525232378251E-2</v>
      </c>
      <c r="I89" s="35">
        <v>247</v>
      </c>
      <c r="J89" s="59">
        <v>3.1580427806119186E-3</v>
      </c>
      <c r="K89" s="35">
        <v>1049</v>
      </c>
      <c r="L89" s="59">
        <v>1.34120926188741E-2</v>
      </c>
      <c r="M89" s="35">
        <v>25</v>
      </c>
      <c r="N89" s="59">
        <v>3.1963995755181365E-4</v>
      </c>
      <c r="O89" s="35">
        <v>239</v>
      </c>
      <c r="P89" s="59">
        <v>3.0557579941953386E-3</v>
      </c>
      <c r="Q89" s="35">
        <v>3182</v>
      </c>
      <c r="R89" s="59">
        <v>4.0683773797194837E-2</v>
      </c>
      <c r="S89" s="37">
        <v>8339</v>
      </c>
      <c r="T89" s="59">
        <v>0.10661910424098296</v>
      </c>
    </row>
    <row r="90" spans="1:20" x14ac:dyDescent="0.2">
      <c r="A90" s="63" t="s">
        <v>325</v>
      </c>
      <c r="C90" s="35">
        <v>73054</v>
      </c>
      <c r="D90" s="59">
        <v>0.97267774522955641</v>
      </c>
      <c r="E90" s="35">
        <v>65535</v>
      </c>
      <c r="F90" s="59">
        <v>0.89707613546143949</v>
      </c>
      <c r="G90" s="35">
        <v>525</v>
      </c>
      <c r="H90" s="59">
        <v>7.1864648068552034E-3</v>
      </c>
      <c r="I90" s="35">
        <v>220</v>
      </c>
      <c r="J90" s="59">
        <v>3.0114709666821805E-3</v>
      </c>
      <c r="K90" s="35">
        <v>1159</v>
      </c>
      <c r="L90" s="59">
        <v>1.5864976592657485E-2</v>
      </c>
      <c r="M90" s="35">
        <v>20</v>
      </c>
      <c r="N90" s="59">
        <v>2.7377008788019818E-4</v>
      </c>
      <c r="O90" s="35">
        <v>174</v>
      </c>
      <c r="P90" s="59">
        <v>2.3817997645577244E-3</v>
      </c>
      <c r="Q90" s="35">
        <v>3425</v>
      </c>
      <c r="R90" s="59">
        <v>4.6883127549483941E-2</v>
      </c>
      <c r="S90" s="37">
        <v>7519</v>
      </c>
      <c r="T90" s="59">
        <v>0.10292386453856052</v>
      </c>
    </row>
    <row r="91" spans="1:20" x14ac:dyDescent="0.2">
      <c r="A91" s="63" t="s">
        <v>326</v>
      </c>
      <c r="C91" s="35">
        <v>74801</v>
      </c>
      <c r="D91" s="59">
        <v>0.9756420368711648</v>
      </c>
      <c r="E91" s="35">
        <v>54661</v>
      </c>
      <c r="F91" s="59">
        <v>0.73075226267028515</v>
      </c>
      <c r="G91" s="35">
        <v>1645</v>
      </c>
      <c r="H91" s="59">
        <v>2.1991684603147016E-2</v>
      </c>
      <c r="I91" s="35">
        <v>174</v>
      </c>
      <c r="J91" s="59">
        <v>2.3261721099985294E-3</v>
      </c>
      <c r="K91" s="35">
        <v>3978</v>
      </c>
      <c r="L91" s="59">
        <v>5.3181107204449136E-2</v>
      </c>
      <c r="M91" s="35">
        <v>62</v>
      </c>
      <c r="N91" s="59">
        <v>8.2886592425234959E-4</v>
      </c>
      <c r="O91" s="35">
        <v>227</v>
      </c>
      <c r="P91" s="59">
        <v>3.0347187871819893E-3</v>
      </c>
      <c r="Q91" s="35">
        <v>12232</v>
      </c>
      <c r="R91" s="59">
        <v>0.16352722557185065</v>
      </c>
      <c r="S91" s="37">
        <v>20140</v>
      </c>
      <c r="T91" s="59">
        <v>0.26924773732971485</v>
      </c>
    </row>
    <row r="92" spans="1:20" x14ac:dyDescent="0.2">
      <c r="A92" s="63" t="s">
        <v>327</v>
      </c>
      <c r="C92" s="35">
        <v>70168</v>
      </c>
      <c r="D92" s="59">
        <v>0.96354463573138771</v>
      </c>
      <c r="E92" s="35">
        <v>62072</v>
      </c>
      <c r="F92" s="59">
        <v>0.88461976969558775</v>
      </c>
      <c r="G92" s="35">
        <v>1503</v>
      </c>
      <c r="H92" s="59">
        <v>2.142002052217535E-2</v>
      </c>
      <c r="I92" s="35">
        <v>452</v>
      </c>
      <c r="J92" s="59">
        <v>6.4416828183787482E-3</v>
      </c>
      <c r="K92" s="35">
        <v>571</v>
      </c>
      <c r="L92" s="59">
        <v>8.1376125869342154E-3</v>
      </c>
      <c r="M92" s="35">
        <v>22</v>
      </c>
      <c r="N92" s="59">
        <v>3.1353323452285942E-4</v>
      </c>
      <c r="O92" s="35">
        <v>174</v>
      </c>
      <c r="P92" s="59">
        <v>2.4797628548626155E-3</v>
      </c>
      <c r="Q92" s="35">
        <v>2816</v>
      </c>
      <c r="R92" s="59">
        <v>4.0132254018926006E-2</v>
      </c>
      <c r="S92" s="37">
        <v>8096</v>
      </c>
      <c r="T92" s="59">
        <v>0.11538023030441227</v>
      </c>
    </row>
    <row r="93" spans="1:20" x14ac:dyDescent="0.2">
      <c r="A93" s="63" t="s">
        <v>328</v>
      </c>
      <c r="C93" s="35">
        <v>66135</v>
      </c>
      <c r="D93" s="59">
        <v>0.96464806834505179</v>
      </c>
      <c r="E93" s="35">
        <v>43000</v>
      </c>
      <c r="F93" s="59">
        <v>0.65018522718681482</v>
      </c>
      <c r="G93" s="35">
        <v>16038</v>
      </c>
      <c r="H93" s="59">
        <v>0.24250396915400318</v>
      </c>
      <c r="I93" s="35">
        <v>574</v>
      </c>
      <c r="J93" s="59">
        <v>8.6792167536100407E-3</v>
      </c>
      <c r="K93" s="35">
        <v>333</v>
      </c>
      <c r="L93" s="59">
        <v>5.035155364028124E-3</v>
      </c>
      <c r="M93" s="35">
        <v>31</v>
      </c>
      <c r="N93" s="59">
        <v>4.6873818704165724E-4</v>
      </c>
      <c r="O93" s="35">
        <v>231</v>
      </c>
      <c r="P93" s="59">
        <v>3.4928555227942844E-3</v>
      </c>
      <c r="Q93" s="35">
        <v>3590</v>
      </c>
      <c r="R93" s="59">
        <v>5.4282906176759661E-2</v>
      </c>
      <c r="S93" s="37">
        <v>23135</v>
      </c>
      <c r="T93" s="59">
        <v>0.34981477281318513</v>
      </c>
    </row>
    <row r="94" spans="1:20" x14ac:dyDescent="0.2">
      <c r="A94" s="63" t="s">
        <v>329</v>
      </c>
      <c r="C94" s="35">
        <v>75567</v>
      </c>
      <c r="D94" s="59">
        <v>0.97000013233289661</v>
      </c>
      <c r="E94" s="35">
        <v>66713</v>
      </c>
      <c r="F94" s="59">
        <v>0.88283245331957072</v>
      </c>
      <c r="G94" s="35">
        <v>1363</v>
      </c>
      <c r="H94" s="59">
        <v>1.8036973811319756E-2</v>
      </c>
      <c r="I94" s="35">
        <v>248</v>
      </c>
      <c r="J94" s="59">
        <v>3.2818558365424063E-3</v>
      </c>
      <c r="K94" s="35">
        <v>1614</v>
      </c>
      <c r="L94" s="59">
        <v>2.1358529516852593E-2</v>
      </c>
      <c r="M94" s="35">
        <v>29</v>
      </c>
      <c r="N94" s="59">
        <v>3.8376540024084589E-4</v>
      </c>
      <c r="O94" s="35">
        <v>192</v>
      </c>
      <c r="P94" s="59">
        <v>2.5407916153876694E-3</v>
      </c>
      <c r="Q94" s="35">
        <v>3141</v>
      </c>
      <c r="R94" s="59">
        <v>4.1565762832982654E-2</v>
      </c>
      <c r="S94" s="37">
        <v>8854</v>
      </c>
      <c r="T94" s="59">
        <v>0.11716754668042929</v>
      </c>
    </row>
    <row r="95" spans="1:20" x14ac:dyDescent="0.2">
      <c r="A95" s="63" t="s">
        <v>330</v>
      </c>
      <c r="C95" s="35">
        <v>72875</v>
      </c>
      <c r="D95" s="59">
        <v>0.97497084048027449</v>
      </c>
      <c r="E95" s="35">
        <v>60514</v>
      </c>
      <c r="F95" s="59">
        <v>0.8303807890222985</v>
      </c>
      <c r="G95" s="35">
        <v>4712</v>
      </c>
      <c r="H95" s="59">
        <v>6.4658662092624358E-2</v>
      </c>
      <c r="I95" s="35">
        <v>188</v>
      </c>
      <c r="J95" s="59">
        <v>2.5797598627787309E-3</v>
      </c>
      <c r="K95" s="35">
        <v>1575</v>
      </c>
      <c r="L95" s="59">
        <v>2.1612349914236707E-2</v>
      </c>
      <c r="M95" s="35">
        <v>44</v>
      </c>
      <c r="N95" s="59">
        <v>6.0377358490566041E-4</v>
      </c>
      <c r="O95" s="35">
        <v>230</v>
      </c>
      <c r="P95" s="59">
        <v>3.1560891938250428E-3</v>
      </c>
      <c r="Q95" s="35">
        <v>3788</v>
      </c>
      <c r="R95" s="59">
        <v>5.1979416809605487E-2</v>
      </c>
      <c r="S95" s="37">
        <v>12361</v>
      </c>
      <c r="T95" s="59">
        <v>0.16961921097770155</v>
      </c>
    </row>
    <row r="96" spans="1:20" x14ac:dyDescent="0.2">
      <c r="A96" s="63" t="s">
        <v>331</v>
      </c>
      <c r="C96" s="35">
        <v>58640</v>
      </c>
      <c r="D96" s="59">
        <v>0.97365279672578442</v>
      </c>
      <c r="E96" s="35">
        <v>29313</v>
      </c>
      <c r="F96" s="59">
        <v>0.49988062755798091</v>
      </c>
      <c r="G96" s="35">
        <v>19989</v>
      </c>
      <c r="H96" s="59">
        <v>0.34087653478854024</v>
      </c>
      <c r="I96" s="35">
        <v>322</v>
      </c>
      <c r="J96" s="59">
        <v>5.4911323328785816E-3</v>
      </c>
      <c r="K96" s="35">
        <v>348</v>
      </c>
      <c r="L96" s="59">
        <v>5.9345156889495229E-3</v>
      </c>
      <c r="M96" s="35">
        <v>18</v>
      </c>
      <c r="N96" s="59">
        <v>3.0695770804911322E-4</v>
      </c>
      <c r="O96" s="35">
        <v>361</v>
      </c>
      <c r="P96" s="59">
        <v>6.1562073669849931E-3</v>
      </c>
      <c r="Q96" s="35">
        <v>6744</v>
      </c>
      <c r="R96" s="59">
        <v>0.1150068212824011</v>
      </c>
      <c r="S96" s="37">
        <v>29327</v>
      </c>
      <c r="T96" s="59">
        <v>0.50011937244201909</v>
      </c>
    </row>
    <row r="97" spans="1:20" x14ac:dyDescent="0.2">
      <c r="A97" s="63" t="s">
        <v>332</v>
      </c>
      <c r="C97" s="35">
        <v>66722</v>
      </c>
      <c r="D97" s="59">
        <v>0.96821138455082267</v>
      </c>
      <c r="E97" s="35">
        <v>59273</v>
      </c>
      <c r="F97" s="59">
        <v>0.88835766313959419</v>
      </c>
      <c r="G97" s="35">
        <v>1128</v>
      </c>
      <c r="H97" s="59">
        <v>1.6905968046521388E-2</v>
      </c>
      <c r="I97" s="35">
        <v>236</v>
      </c>
      <c r="J97" s="59">
        <v>3.5370642366835525E-3</v>
      </c>
      <c r="K97" s="35">
        <v>420</v>
      </c>
      <c r="L97" s="59">
        <v>6.2947753364707296E-3</v>
      </c>
      <c r="M97" s="35">
        <v>5</v>
      </c>
      <c r="N97" s="59">
        <v>7.4937801624651537E-5</v>
      </c>
      <c r="O97" s="35">
        <v>156</v>
      </c>
      <c r="P97" s="59">
        <v>2.3380594106891281E-3</v>
      </c>
      <c r="Q97" s="35">
        <v>3383</v>
      </c>
      <c r="R97" s="59">
        <v>5.0702916579239234E-2</v>
      </c>
      <c r="S97" s="37">
        <v>7449</v>
      </c>
      <c r="T97" s="59">
        <v>0.11164233686040587</v>
      </c>
    </row>
    <row r="98" spans="1:20" x14ac:dyDescent="0.2">
      <c r="A98" s="63" t="s">
        <v>333</v>
      </c>
      <c r="C98" s="35">
        <v>66956</v>
      </c>
      <c r="D98" s="59">
        <v>0.9690991098631937</v>
      </c>
      <c r="E98" s="35">
        <v>62864</v>
      </c>
      <c r="F98" s="59">
        <v>0.93888523806679014</v>
      </c>
      <c r="G98" s="35">
        <v>242</v>
      </c>
      <c r="H98" s="59">
        <v>3.6143138777704762E-3</v>
      </c>
      <c r="I98" s="35">
        <v>396</v>
      </c>
      <c r="J98" s="59">
        <v>5.9143317999880516E-3</v>
      </c>
      <c r="K98" s="35">
        <v>179</v>
      </c>
      <c r="L98" s="59">
        <v>2.6733974550451041E-3</v>
      </c>
      <c r="M98" s="35">
        <v>10</v>
      </c>
      <c r="N98" s="59">
        <v>1.493518131310114E-4</v>
      </c>
      <c r="O98" s="35">
        <v>131</v>
      </c>
      <c r="P98" s="59">
        <v>1.9565087520162497E-3</v>
      </c>
      <c r="Q98" s="35">
        <v>1065</v>
      </c>
      <c r="R98" s="59">
        <v>1.5905968098452714E-2</v>
      </c>
      <c r="S98" s="37">
        <v>4092</v>
      </c>
      <c r="T98" s="59">
        <v>6.1114761933209867E-2</v>
      </c>
    </row>
    <row r="99" spans="1:20" x14ac:dyDescent="0.2">
      <c r="A99" s="63" t="s">
        <v>334</v>
      </c>
      <c r="C99" s="35">
        <v>67218</v>
      </c>
      <c r="D99" s="59">
        <v>0.96643756136749071</v>
      </c>
      <c r="E99" s="35">
        <v>60650</v>
      </c>
      <c r="F99" s="59">
        <v>0.90228807759826235</v>
      </c>
      <c r="G99" s="35">
        <v>772</v>
      </c>
      <c r="H99" s="59">
        <v>1.1485018893748698E-2</v>
      </c>
      <c r="I99" s="35">
        <v>202</v>
      </c>
      <c r="J99" s="59">
        <v>3.0051474307477163E-3</v>
      </c>
      <c r="K99" s="35">
        <v>1316</v>
      </c>
      <c r="L99" s="59">
        <v>1.9578089202297005E-2</v>
      </c>
      <c r="M99" s="35">
        <v>58</v>
      </c>
      <c r="N99" s="59">
        <v>8.6286411377904724E-4</v>
      </c>
      <c r="O99" s="35">
        <v>236</v>
      </c>
      <c r="P99" s="59">
        <v>3.5109643250319854E-3</v>
      </c>
      <c r="Q99" s="35">
        <v>1728</v>
      </c>
      <c r="R99" s="59">
        <v>2.5707399803624031E-2</v>
      </c>
      <c r="S99" s="37">
        <v>6568</v>
      </c>
      <c r="T99" s="59">
        <v>9.7711922401737636E-2</v>
      </c>
    </row>
    <row r="100" spans="1:20" x14ac:dyDescent="0.2">
      <c r="A100" s="63" t="s">
        <v>335</v>
      </c>
      <c r="C100" s="35">
        <v>66697</v>
      </c>
      <c r="D100" s="59">
        <v>0.96503590866155897</v>
      </c>
      <c r="E100" s="35">
        <v>57235</v>
      </c>
      <c r="F100" s="59">
        <v>0.85813454878030493</v>
      </c>
      <c r="G100" s="35">
        <v>1905</v>
      </c>
      <c r="H100" s="59">
        <v>2.8562004288048937E-2</v>
      </c>
      <c r="I100" s="35">
        <v>1600</v>
      </c>
      <c r="J100" s="59">
        <v>2.3989084966340314E-2</v>
      </c>
      <c r="K100" s="35">
        <v>1051</v>
      </c>
      <c r="L100" s="59">
        <v>1.5757830187264794E-2</v>
      </c>
      <c r="M100" s="35">
        <v>34</v>
      </c>
      <c r="N100" s="59">
        <v>5.0976805553473172E-4</v>
      </c>
      <c r="O100" s="35">
        <v>190</v>
      </c>
      <c r="P100" s="59">
        <v>2.8487038397529123E-3</v>
      </c>
      <c r="Q100" s="35">
        <v>2350</v>
      </c>
      <c r="R100" s="59">
        <v>3.5233968544312336E-2</v>
      </c>
      <c r="S100" s="37">
        <v>9462</v>
      </c>
      <c r="T100" s="59">
        <v>0.14186545121969504</v>
      </c>
    </row>
    <row r="101" spans="1:20" x14ac:dyDescent="0.2">
      <c r="A101" s="63" t="s">
        <v>336</v>
      </c>
      <c r="C101" s="35">
        <v>69563</v>
      </c>
      <c r="D101" s="59">
        <v>0.96742521167862228</v>
      </c>
      <c r="E101" s="35">
        <v>59782</v>
      </c>
      <c r="F101" s="59">
        <v>0.8593936431723761</v>
      </c>
      <c r="G101" s="35">
        <v>1094</v>
      </c>
      <c r="H101" s="59">
        <v>1.5726751290197374E-2</v>
      </c>
      <c r="I101" s="35">
        <v>450</v>
      </c>
      <c r="J101" s="59">
        <v>6.468956197978811E-3</v>
      </c>
      <c r="K101" s="35">
        <v>264</v>
      </c>
      <c r="L101" s="59">
        <v>3.7951209694809022E-3</v>
      </c>
      <c r="M101" s="35">
        <v>49</v>
      </c>
      <c r="N101" s="59">
        <v>7.0439745266880386E-4</v>
      </c>
      <c r="O101" s="35">
        <v>167</v>
      </c>
      <c r="P101" s="59">
        <v>2.4007015223610254E-3</v>
      </c>
      <c r="Q101" s="35">
        <v>5491</v>
      </c>
      <c r="R101" s="59">
        <v>7.8935641073559215E-2</v>
      </c>
      <c r="S101" s="37">
        <v>9781</v>
      </c>
      <c r="T101" s="59">
        <v>0.14060635682762387</v>
      </c>
    </row>
    <row r="102" spans="1:20" x14ac:dyDescent="0.2">
      <c r="A102" s="63" t="s">
        <v>337</v>
      </c>
      <c r="C102" s="35">
        <v>77464</v>
      </c>
      <c r="D102" s="59">
        <v>0.96913404936486625</v>
      </c>
      <c r="E102" s="35">
        <v>70429</v>
      </c>
      <c r="F102" s="59">
        <v>0.90918362077868431</v>
      </c>
      <c r="G102" s="35">
        <v>806</v>
      </c>
      <c r="H102" s="59">
        <v>1.0404833212847258E-2</v>
      </c>
      <c r="I102" s="35">
        <v>1144</v>
      </c>
      <c r="J102" s="59">
        <v>1.4768150366621914E-2</v>
      </c>
      <c r="K102" s="35">
        <v>332</v>
      </c>
      <c r="L102" s="59">
        <v>4.2858618196839823E-3</v>
      </c>
      <c r="M102" s="35">
        <v>16</v>
      </c>
      <c r="N102" s="59">
        <v>2.0654755757513167E-4</v>
      </c>
      <c r="O102" s="35">
        <v>212</v>
      </c>
      <c r="P102" s="59">
        <v>2.7367551378704945E-3</v>
      </c>
      <c r="Q102" s="35">
        <v>2134</v>
      </c>
      <c r="R102" s="59">
        <v>2.7548280491583189E-2</v>
      </c>
      <c r="S102" s="37">
        <v>7035</v>
      </c>
      <c r="T102" s="59">
        <v>9.0816379221315705E-2</v>
      </c>
    </row>
    <row r="103" spans="1:20" x14ac:dyDescent="0.2">
      <c r="A103" s="63" t="s">
        <v>338</v>
      </c>
      <c r="C103" s="35">
        <v>65798</v>
      </c>
      <c r="D103" s="59">
        <v>0.9656828475029634</v>
      </c>
      <c r="E103" s="35">
        <v>60355</v>
      </c>
      <c r="F103" s="59">
        <v>0.91727712088513325</v>
      </c>
      <c r="G103" s="35">
        <v>827</v>
      </c>
      <c r="H103" s="59">
        <v>1.2568771087267091E-2</v>
      </c>
      <c r="I103" s="35">
        <v>377</v>
      </c>
      <c r="J103" s="59">
        <v>5.7296574363962429E-3</v>
      </c>
      <c r="K103" s="35">
        <v>459</v>
      </c>
      <c r="L103" s="59">
        <v>6.9758959238882638E-3</v>
      </c>
      <c r="M103" s="35">
        <v>14</v>
      </c>
      <c r="N103" s="59">
        <v>2.1277242469375969E-4</v>
      </c>
      <c r="O103" s="35">
        <v>233</v>
      </c>
      <c r="P103" s="59">
        <v>3.5411410681175722E-3</v>
      </c>
      <c r="Q103" s="35">
        <v>1275</v>
      </c>
      <c r="R103" s="59">
        <v>1.93774886774674E-2</v>
      </c>
      <c r="S103" s="37">
        <v>5443</v>
      </c>
      <c r="T103" s="59">
        <v>8.2722879114866713E-2</v>
      </c>
    </row>
    <row r="104" spans="1:20" x14ac:dyDescent="0.2">
      <c r="A104" s="63" t="s">
        <v>339</v>
      </c>
      <c r="C104" s="35">
        <v>73666</v>
      </c>
      <c r="D104" s="59">
        <v>0.96922596584584464</v>
      </c>
      <c r="E104" s="35">
        <v>69112</v>
      </c>
      <c r="F104" s="59">
        <v>0.93818043602204548</v>
      </c>
      <c r="G104" s="35">
        <v>174</v>
      </c>
      <c r="H104" s="59">
        <v>2.3620123259034016E-3</v>
      </c>
      <c r="I104" s="35">
        <v>393</v>
      </c>
      <c r="J104" s="59">
        <v>5.3348899085059595E-3</v>
      </c>
      <c r="K104" s="35">
        <v>261</v>
      </c>
      <c r="L104" s="59">
        <v>3.5430184888551029E-3</v>
      </c>
      <c r="M104" s="35">
        <v>23</v>
      </c>
      <c r="N104" s="59">
        <v>3.1222002009067954E-4</v>
      </c>
      <c r="O104" s="35">
        <v>199</v>
      </c>
      <c r="P104" s="59">
        <v>2.7013819129584884E-3</v>
      </c>
      <c r="Q104" s="35">
        <v>1237</v>
      </c>
      <c r="R104" s="59">
        <v>1.6792007167485679E-2</v>
      </c>
      <c r="S104" s="37">
        <v>4554</v>
      </c>
      <c r="T104" s="59">
        <v>6.1819563977954552E-2</v>
      </c>
    </row>
    <row r="105" spans="1:20" x14ac:dyDescent="0.2">
      <c r="A105" s="63" t="s">
        <v>340</v>
      </c>
      <c r="C105" s="35">
        <v>76419</v>
      </c>
      <c r="D105" s="59">
        <v>0.96791373872989706</v>
      </c>
      <c r="E105" s="35">
        <v>69887</v>
      </c>
      <c r="F105" s="59">
        <v>0.91452387495256415</v>
      </c>
      <c r="G105" s="35">
        <v>447</v>
      </c>
      <c r="H105" s="59">
        <v>5.8493306638401441E-3</v>
      </c>
      <c r="I105" s="35">
        <v>694</v>
      </c>
      <c r="J105" s="59">
        <v>9.0815111425169136E-3</v>
      </c>
      <c r="K105" s="35">
        <v>677</v>
      </c>
      <c r="L105" s="59">
        <v>8.8590533767780259E-3</v>
      </c>
      <c r="M105" s="35">
        <v>63</v>
      </c>
      <c r="N105" s="59">
        <v>8.2440230832646333E-4</v>
      </c>
      <c r="O105" s="35">
        <v>217</v>
      </c>
      <c r="P105" s="59">
        <v>2.8396079509022624E-3</v>
      </c>
      <c r="Q105" s="35">
        <v>1982</v>
      </c>
      <c r="R105" s="59">
        <v>2.5935958334969051E-2</v>
      </c>
      <c r="S105" s="37">
        <v>6532</v>
      </c>
      <c r="T105" s="59">
        <v>8.5476125047435847E-2</v>
      </c>
    </row>
    <row r="106" spans="1:20" x14ac:dyDescent="0.2">
      <c r="A106" s="63" t="s">
        <v>341</v>
      </c>
      <c r="C106" s="35">
        <v>74969</v>
      </c>
      <c r="D106" s="59">
        <v>0.96808013979111363</v>
      </c>
      <c r="E106" s="35">
        <v>70202</v>
      </c>
      <c r="F106" s="59">
        <v>0.93641371766997028</v>
      </c>
      <c r="G106" s="35">
        <v>202</v>
      </c>
      <c r="H106" s="59">
        <v>2.6944470381090849E-3</v>
      </c>
      <c r="I106" s="35">
        <v>674</v>
      </c>
      <c r="J106" s="59">
        <v>8.9903826915124913E-3</v>
      </c>
      <c r="K106" s="35">
        <v>255</v>
      </c>
      <c r="L106" s="59">
        <v>3.4014059144446369E-3</v>
      </c>
      <c r="M106" s="35">
        <v>45</v>
      </c>
      <c r="N106" s="59">
        <v>6.0024810254905362E-4</v>
      </c>
      <c r="O106" s="35">
        <v>218</v>
      </c>
      <c r="P106" s="59">
        <v>2.9078685856820819E-3</v>
      </c>
      <c r="Q106" s="35">
        <v>980</v>
      </c>
      <c r="R106" s="59">
        <v>1.3072069788846057E-2</v>
      </c>
      <c r="S106" s="37">
        <v>4767</v>
      </c>
      <c r="T106" s="59">
        <v>6.3586282330029748E-2</v>
      </c>
    </row>
    <row r="107" spans="1:20" x14ac:dyDescent="0.2">
      <c r="A107" s="63" t="s">
        <v>342</v>
      </c>
      <c r="C107" s="35">
        <v>75969</v>
      </c>
      <c r="D107" s="59">
        <v>0.9701852071239585</v>
      </c>
      <c r="E107" s="35">
        <v>71412</v>
      </c>
      <c r="F107" s="59">
        <v>0.94001500612091771</v>
      </c>
      <c r="G107" s="35">
        <v>274</v>
      </c>
      <c r="H107" s="59">
        <v>3.6067343258434363E-3</v>
      </c>
      <c r="I107" s="35">
        <v>563</v>
      </c>
      <c r="J107" s="59">
        <v>7.4109176111308564E-3</v>
      </c>
      <c r="K107" s="35">
        <v>340</v>
      </c>
      <c r="L107" s="59">
        <v>4.4755097473969645E-3</v>
      </c>
      <c r="M107" s="35">
        <v>26</v>
      </c>
      <c r="N107" s="59">
        <v>3.4224486303623846E-4</v>
      </c>
      <c r="O107" s="35">
        <v>164</v>
      </c>
      <c r="P107" s="59">
        <v>2.1587752899208889E-3</v>
      </c>
      <c r="Q107" s="35">
        <v>925</v>
      </c>
      <c r="R107" s="59">
        <v>1.2176019165712331E-2</v>
      </c>
      <c r="S107" s="37">
        <v>4557</v>
      </c>
      <c r="T107" s="59">
        <v>5.9984993879082259E-2</v>
      </c>
    </row>
    <row r="108" spans="1:20" x14ac:dyDescent="0.2">
      <c r="A108" s="63" t="s">
        <v>343</v>
      </c>
      <c r="C108" s="35">
        <v>76239</v>
      </c>
      <c r="D108" s="59">
        <v>0.94858274636340989</v>
      </c>
      <c r="E108" s="35">
        <v>61381</v>
      </c>
      <c r="F108" s="59">
        <v>0.80511286874172017</v>
      </c>
      <c r="G108" s="35">
        <v>2831</v>
      </c>
      <c r="H108" s="59">
        <v>3.7133225776833381E-2</v>
      </c>
      <c r="I108" s="35">
        <v>6319</v>
      </c>
      <c r="J108" s="59">
        <v>8.2884088196329961E-2</v>
      </c>
      <c r="K108" s="35">
        <v>380</v>
      </c>
      <c r="L108" s="59">
        <v>4.9843256076286414E-3</v>
      </c>
      <c r="M108" s="35">
        <v>60</v>
      </c>
      <c r="N108" s="59">
        <v>7.869987801518908E-4</v>
      </c>
      <c r="O108" s="35">
        <v>212</v>
      </c>
      <c r="P108" s="59">
        <v>2.7807290232033472E-3</v>
      </c>
      <c r="Q108" s="35">
        <v>1136</v>
      </c>
      <c r="R108" s="59">
        <v>1.4900510237542465E-2</v>
      </c>
      <c r="S108" s="37">
        <v>14858</v>
      </c>
      <c r="T108" s="59">
        <v>0.19488713125827989</v>
      </c>
    </row>
    <row r="109" spans="1:20" x14ac:dyDescent="0.2">
      <c r="A109" s="63" t="s">
        <v>344</v>
      </c>
      <c r="C109" s="35">
        <v>69661</v>
      </c>
      <c r="D109" s="59">
        <v>0.96933721881684165</v>
      </c>
      <c r="E109" s="35">
        <v>64784</v>
      </c>
      <c r="F109" s="59">
        <v>0.92998952067871554</v>
      </c>
      <c r="G109" s="35">
        <v>198</v>
      </c>
      <c r="H109" s="59">
        <v>2.8423364579894059E-3</v>
      </c>
      <c r="I109" s="35">
        <v>1154</v>
      </c>
      <c r="J109" s="59">
        <v>1.6565940770301889E-2</v>
      </c>
      <c r="K109" s="35">
        <v>338</v>
      </c>
      <c r="L109" s="59">
        <v>4.8520693070728243E-3</v>
      </c>
      <c r="M109" s="35">
        <v>17</v>
      </c>
      <c r="N109" s="59">
        <v>2.4403898881727223E-4</v>
      </c>
      <c r="O109" s="35">
        <v>140</v>
      </c>
      <c r="P109" s="59">
        <v>2.0097328490834183E-3</v>
      </c>
      <c r="Q109" s="35">
        <v>894</v>
      </c>
      <c r="R109" s="59">
        <v>1.2833579764861257E-2</v>
      </c>
      <c r="S109" s="37">
        <v>4877</v>
      </c>
      <c r="T109" s="59">
        <v>7.0010479321284499E-2</v>
      </c>
    </row>
    <row r="110" spans="1:20" x14ac:dyDescent="0.2">
      <c r="A110" s="63" t="s">
        <v>345</v>
      </c>
      <c r="C110" s="35">
        <v>68965</v>
      </c>
      <c r="D110" s="59">
        <v>0.95995069963024726</v>
      </c>
      <c r="E110" s="35">
        <v>61457</v>
      </c>
      <c r="F110" s="59">
        <v>0.89113318349887627</v>
      </c>
      <c r="G110" s="35">
        <v>1322</v>
      </c>
      <c r="H110" s="59">
        <v>1.9169143768578263E-2</v>
      </c>
      <c r="I110" s="35">
        <v>1720</v>
      </c>
      <c r="J110" s="59">
        <v>2.4940187051402884E-2</v>
      </c>
      <c r="K110" s="35">
        <v>376</v>
      </c>
      <c r="L110" s="59">
        <v>5.4520408903066774E-3</v>
      </c>
      <c r="M110" s="35">
        <v>21</v>
      </c>
      <c r="N110" s="59">
        <v>3.0450228376712824E-4</v>
      </c>
      <c r="O110" s="35">
        <v>179</v>
      </c>
      <c r="P110" s="59">
        <v>2.5955194663959979E-3</v>
      </c>
      <c r="Q110" s="35">
        <v>1128</v>
      </c>
      <c r="R110" s="59">
        <v>1.6356122670920032E-2</v>
      </c>
      <c r="S110" s="37">
        <v>7508</v>
      </c>
      <c r="T110" s="59">
        <v>0.10886681650112376</v>
      </c>
    </row>
    <row r="111" spans="1:20" x14ac:dyDescent="0.2">
      <c r="A111" s="63" t="s">
        <v>346</v>
      </c>
      <c r="C111" s="35">
        <v>68378</v>
      </c>
      <c r="D111" s="59">
        <v>0.96930299219047067</v>
      </c>
      <c r="E111" s="35">
        <v>61859</v>
      </c>
      <c r="F111" s="59">
        <v>0.90466231828950827</v>
      </c>
      <c r="G111" s="35">
        <v>939</v>
      </c>
      <c r="H111" s="59">
        <v>1.3732487057240632E-2</v>
      </c>
      <c r="I111" s="35">
        <v>1437</v>
      </c>
      <c r="J111" s="59">
        <v>2.1015531311240458E-2</v>
      </c>
      <c r="K111" s="35">
        <v>866</v>
      </c>
      <c r="L111" s="59">
        <v>1.2664892216794876E-2</v>
      </c>
      <c r="M111" s="35">
        <v>37</v>
      </c>
      <c r="N111" s="59">
        <v>5.4110971365058937E-4</v>
      </c>
      <c r="O111" s="35">
        <v>215</v>
      </c>
      <c r="P111" s="59">
        <v>3.1442861739155868E-3</v>
      </c>
      <c r="Q111" s="35">
        <v>926</v>
      </c>
      <c r="R111" s="59">
        <v>1.3542367428120155E-2</v>
      </c>
      <c r="S111" s="37">
        <v>6519</v>
      </c>
      <c r="T111" s="59">
        <v>9.5337681710491673E-2</v>
      </c>
    </row>
    <row r="112" spans="1:20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12"/>
    </row>
    <row r="113" spans="1:20" x14ac:dyDescent="0.2">
      <c r="A113" s="72" t="s">
        <v>309</v>
      </c>
      <c r="B113" s="5"/>
      <c r="C113" s="15">
        <f>SUM(C2:C111)</f>
        <v>7914602</v>
      </c>
      <c r="D113" s="12">
        <f>F113+H113+J113+L113+N113+P113+R113</f>
        <v>0.9698106108178276</v>
      </c>
      <c r="E113" s="15">
        <f>SUM(E2:E111)</f>
        <v>5928796</v>
      </c>
      <c r="F113" s="12">
        <f>E113/C113</f>
        <v>0.74909591158216171</v>
      </c>
      <c r="G113" s="15">
        <f>SUM(G2:G111)</f>
        <v>1036399</v>
      </c>
      <c r="H113" s="12">
        <f>G113/C113</f>
        <v>0.13094770905725897</v>
      </c>
      <c r="I113" s="15">
        <f>SUM(I2:I111)</f>
        <v>45894</v>
      </c>
      <c r="J113" s="12">
        <f>I113/C113</f>
        <v>5.7986491297983148E-3</v>
      </c>
      <c r="K113" s="15">
        <f>SUM(K2:K111)</f>
        <v>263131</v>
      </c>
      <c r="L113" s="12">
        <f>K113/C113</f>
        <v>3.3246270627379622E-2</v>
      </c>
      <c r="M113" s="15">
        <f>SUM(M2:M111)</f>
        <v>3406</v>
      </c>
      <c r="N113" s="12">
        <f>M113/C113</f>
        <v>4.3034381261369809E-4</v>
      </c>
      <c r="O113" s="15">
        <f>SUM(O2:O111)</f>
        <v>30394</v>
      </c>
      <c r="P113" s="12">
        <f>O113/C113</f>
        <v>3.8402436408046798E-3</v>
      </c>
      <c r="Q113" s="15">
        <f>SUM(Q2:Q111)</f>
        <v>367645</v>
      </c>
      <c r="R113" s="12">
        <f>Q113/C113</f>
        <v>4.6451482967810639E-2</v>
      </c>
      <c r="S113" s="15">
        <f>SUM(S2:S111)</f>
        <v>1985806</v>
      </c>
      <c r="T113" s="59">
        <f t="shared" ref="T113" si="0">S113/$C113</f>
        <v>0.25090408841783834</v>
      </c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21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15"/>
      <c r="T116" s="15">
        <f>COUNTIF(T$2:T$111,("&gt;90%"))</f>
        <v>3</v>
      </c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40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>
        <f>COUNTIF(T$2:T$111,("&gt;80%"))-(T116)</f>
        <v>2</v>
      </c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17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15"/>
      <c r="T118" s="15">
        <f>COUNTIF(T$2:T$111,("&gt;70%"))-(SUM(T116:T$117))</f>
        <v>2</v>
      </c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9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15"/>
      <c r="T119" s="15">
        <f>COUNTIF(T$2:T$111,("&gt;65%"))-(SUM(T$116:T118))</f>
        <v>4</v>
      </c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6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15"/>
      <c r="T120" s="15">
        <f>COUNTIF(T$2:T$111,("&gt;60%"))-(SUM(T$116:T119))</f>
        <v>1</v>
      </c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2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15"/>
      <c r="T121" s="15">
        <f>COUNTIF(T$2:T$111,("&gt;55%"))-(SUM(T$116:T120))</f>
        <v>1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1</v>
      </c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1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15"/>
      <c r="T123" s="15">
        <f>COUNTIF(T$2:T$111,("&gt;45%"))-(SUM(T$116:T122))</f>
        <v>1</v>
      </c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15"/>
      <c r="T124" s="15">
        <f>COUNTIF(T$2:T$111,("&gt;40%"))-(SUM(T$116:T123))</f>
        <v>2</v>
      </c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1</v>
      </c>
      <c r="G125" s="15"/>
      <c r="H125" s="15">
        <f>COUNTIF(H$2:H$111,("&gt;35%"))-(SUM(H$116:H124))</f>
        <v>0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0</v>
      </c>
      <c r="S125" s="15"/>
      <c r="T125" s="15">
        <f>COUNTIF(T$2:T$111,("&gt;35%"))-(SUM(T$116:T124))</f>
        <v>6</v>
      </c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4</v>
      </c>
      <c r="G126" s="15"/>
      <c r="H126" s="15">
        <f>COUNTIF(H$2:H$111,("&gt;30%"))-(SUM(H$116:H125))</f>
        <v>2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1</v>
      </c>
      <c r="S126" s="15"/>
      <c r="T126" s="15">
        <f>COUNTIF(T$2:T$111,("&gt;30%"))-(SUM(T$116:T125))</f>
        <v>9</v>
      </c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10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1</v>
      </c>
      <c r="S127" s="15"/>
      <c r="T127" s="15">
        <f>COUNTIF(T$2:T$111,("&gt;20%"))-(SUM(T$116:T126))</f>
        <v>17</v>
      </c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12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7</v>
      </c>
      <c r="S128" s="15"/>
      <c r="T128" s="15">
        <f>COUNTIF(T$2:T$111,("&gt;10%"))-(SUM(T$116:T127))</f>
        <v>40</v>
      </c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101</v>
      </c>
      <c r="S129" s="15"/>
      <c r="T129" s="15">
        <f>COUNTIF(T$2:T$111,("&lt;10%"))</f>
        <v>21</v>
      </c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</row>
    <row r="145" spans="3:18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</row>
    <row r="146" spans="3:18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</row>
    <row r="147" spans="3:18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</row>
    <row r="148" spans="3:18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</row>
    <row r="149" spans="3:18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</row>
    <row r="150" spans="3:18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</row>
    <row r="151" spans="3:18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</row>
    <row r="152" spans="3:18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</row>
    <row r="153" spans="3:18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</row>
    <row r="154" spans="3:18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</row>
    <row r="155" spans="3:18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</row>
    <row r="156" spans="3:18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</row>
    <row r="157" spans="3:18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</row>
    <row r="158" spans="3:18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</row>
    <row r="159" spans="3:18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</row>
    <row r="160" spans="3:18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</row>
    <row r="161" spans="3:18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</row>
    <row r="162" spans="3:18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</row>
    <row r="163" spans="3:18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</row>
    <row r="164" spans="3:18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</row>
    <row r="165" spans="3:18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</row>
    <row r="166" spans="3:18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</row>
    <row r="167" spans="3:18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</row>
    <row r="168" spans="3:18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</row>
    <row r="169" spans="3:18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</row>
    <row r="170" spans="3:18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</row>
    <row r="171" spans="3:18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</row>
  </sheetData>
  <phoneticPr fontId="5" type="noConversion"/>
  <printOptions headings="1" gridLines="1"/>
  <pageMargins left="0.25" right="0.25" top="0.75" bottom="0.75" header="0.3" footer="0.3"/>
  <pageSetup scale="56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2" manualBreakCount="2">
    <brk id="71" max="19" man="1"/>
    <brk id="12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D202"/>
  <sheetViews>
    <sheetView view="pageBreakPreview" zoomScaleNormal="100" zoomScaleSheetLayoutView="100" workbookViewId="0">
      <pane xSplit="1" ySplit="1" topLeftCell="B92" activePane="bottomRight" state="frozen"/>
      <selection activeCell="B2" sqref="B2"/>
      <selection pane="topRight"/>
      <selection pane="bottomLeft"/>
      <selection pane="bottomRight" activeCell="D116" sqref="D116"/>
    </sheetView>
  </sheetViews>
  <sheetFormatPr defaultColWidth="9.140625" defaultRowHeight="12.75" x14ac:dyDescent="0.2"/>
  <cols>
    <col min="1" max="1" width="10.7109375" style="4" customWidth="1"/>
    <col min="2" max="2" width="11.140625" style="25" customWidth="1"/>
    <col min="3" max="3" width="9.140625" style="23" customWidth="1"/>
    <col min="4" max="4" width="9.140625" style="11" customWidth="1"/>
    <col min="5" max="5" width="10.5703125" style="5" customWidth="1"/>
    <col min="6" max="6" width="9.85546875" style="15" customWidth="1"/>
    <col min="7" max="238" width="9.140625" style="5" customWidth="1"/>
  </cols>
  <sheetData>
    <row r="1" spans="1:238" s="6" customFormat="1" ht="13.5" customHeight="1" x14ac:dyDescent="0.2">
      <c r="A1" s="1" t="s">
        <v>0</v>
      </c>
      <c r="B1" s="28" t="s">
        <v>1</v>
      </c>
      <c r="C1" s="26" t="s">
        <v>2</v>
      </c>
      <c r="D1" s="29" t="s">
        <v>3</v>
      </c>
      <c r="E1" s="27" t="s">
        <v>4</v>
      </c>
      <c r="F1" s="30" t="s">
        <v>5</v>
      </c>
      <c r="G1" s="2"/>
      <c r="H1" s="3"/>
      <c r="I1" s="3"/>
      <c r="J1" s="3"/>
    </row>
    <row r="2" spans="1:238" ht="12.75" customHeight="1" x14ac:dyDescent="0.2">
      <c r="A2" s="63" t="s">
        <v>233</v>
      </c>
      <c r="B2" s="37">
        <v>81483</v>
      </c>
      <c r="C2" s="64">
        <v>91612.1</v>
      </c>
      <c r="D2" s="65">
        <f t="shared" ref="D2:D11" si="0">B2-C2</f>
        <v>-10129.100000000006</v>
      </c>
      <c r="E2" s="67">
        <f t="shared" ref="E2:E11" si="1">(D2/C2)</f>
        <v>-0.1105650891094081</v>
      </c>
      <c r="F2" s="37">
        <v>81483</v>
      </c>
      <c r="G2" s="50"/>
      <c r="H2" s="51"/>
      <c r="I2" s="51"/>
      <c r="J2" s="62"/>
      <c r="K2" s="59"/>
      <c r="L2" s="59"/>
      <c r="M2" s="59"/>
      <c r="N2" s="59"/>
    </row>
    <row r="3" spans="1:238" ht="12.75" customHeight="1" x14ac:dyDescent="0.2">
      <c r="A3" s="63" t="s">
        <v>234</v>
      </c>
      <c r="B3" s="37">
        <v>73969</v>
      </c>
      <c r="C3" s="64">
        <v>91612.1</v>
      </c>
      <c r="D3" s="65">
        <f t="shared" si="0"/>
        <v>-17643.100000000006</v>
      </c>
      <c r="E3" s="67">
        <f t="shared" si="1"/>
        <v>-0.19258482231059001</v>
      </c>
      <c r="F3" s="37">
        <v>73969</v>
      </c>
      <c r="G3" s="50"/>
      <c r="H3" s="51"/>
      <c r="I3" s="51"/>
      <c r="J3" s="62"/>
      <c r="K3" s="59"/>
      <c r="L3" s="59"/>
      <c r="M3" s="59"/>
      <c r="N3" s="59"/>
    </row>
    <row r="4" spans="1:238" ht="12.75" customHeight="1" x14ac:dyDescent="0.2">
      <c r="A4" s="63" t="s">
        <v>235</v>
      </c>
      <c r="B4" s="37">
        <v>72391</v>
      </c>
      <c r="C4" s="64">
        <v>91612.1</v>
      </c>
      <c r="D4" s="65">
        <f t="shared" si="0"/>
        <v>-19221.100000000006</v>
      </c>
      <c r="E4" s="67">
        <f t="shared" si="1"/>
        <v>-0.20980962121815791</v>
      </c>
      <c r="F4" s="37">
        <v>72391</v>
      </c>
      <c r="G4" s="50"/>
      <c r="H4" s="51"/>
      <c r="I4" s="51"/>
      <c r="J4" s="62"/>
      <c r="K4" s="59"/>
      <c r="L4" s="59"/>
      <c r="M4" s="59"/>
      <c r="N4" s="59"/>
    </row>
    <row r="5" spans="1:238" s="52" customFormat="1" ht="12.75" customHeight="1" x14ac:dyDescent="0.2">
      <c r="A5" s="63" t="s">
        <v>236</v>
      </c>
      <c r="B5" s="37">
        <v>91069</v>
      </c>
      <c r="C5" s="64">
        <v>91612.1</v>
      </c>
      <c r="D5" s="65">
        <f t="shared" si="0"/>
        <v>-543.10000000000582</v>
      </c>
      <c r="E5" s="67">
        <f t="shared" si="1"/>
        <v>-5.9282562019646505E-3</v>
      </c>
      <c r="F5" s="37">
        <v>91069</v>
      </c>
      <c r="G5" s="50"/>
      <c r="H5" s="51"/>
      <c r="I5" s="51"/>
      <c r="J5" s="62"/>
      <c r="K5" s="62"/>
      <c r="L5" s="62"/>
      <c r="M5" s="62"/>
      <c r="N5" s="62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</row>
    <row r="6" spans="1:238" ht="12.75" customHeight="1" x14ac:dyDescent="0.2">
      <c r="A6" s="63" t="s">
        <v>237</v>
      </c>
      <c r="B6" s="37">
        <v>69458</v>
      </c>
      <c r="C6" s="64">
        <v>91612.1</v>
      </c>
      <c r="D6" s="65">
        <f t="shared" si="0"/>
        <v>-22154.100000000006</v>
      </c>
      <c r="E6" s="67">
        <f t="shared" si="1"/>
        <v>-0.24182504276181863</v>
      </c>
      <c r="F6" s="37">
        <v>69458</v>
      </c>
      <c r="G6" s="50"/>
      <c r="H6" s="51"/>
      <c r="I6" s="51"/>
      <c r="J6" s="62"/>
      <c r="K6" s="59"/>
      <c r="L6" s="59"/>
      <c r="M6" s="59"/>
      <c r="N6" s="59"/>
    </row>
    <row r="7" spans="1:238" ht="12.75" customHeight="1" x14ac:dyDescent="0.2">
      <c r="A7" s="63" t="s">
        <v>238</v>
      </c>
      <c r="B7" s="37">
        <v>84329</v>
      </c>
      <c r="C7" s="64">
        <v>91612.1</v>
      </c>
      <c r="D7" s="65">
        <f t="shared" si="0"/>
        <v>-7283.1000000000058</v>
      </c>
      <c r="E7" s="67">
        <f t="shared" si="1"/>
        <v>-7.9499323779282496E-2</v>
      </c>
      <c r="F7" s="37">
        <v>84329</v>
      </c>
      <c r="G7" s="50"/>
      <c r="H7" s="51"/>
      <c r="I7" s="51"/>
      <c r="J7" s="62"/>
      <c r="K7" s="59"/>
      <c r="L7" s="59"/>
      <c r="M7" s="59"/>
      <c r="N7" s="59"/>
    </row>
    <row r="8" spans="1:238" ht="12.75" customHeight="1" x14ac:dyDescent="0.2">
      <c r="A8" s="63" t="s">
        <v>239</v>
      </c>
      <c r="B8" s="37">
        <v>79207</v>
      </c>
      <c r="C8" s="64">
        <v>91612.1</v>
      </c>
      <c r="D8" s="65">
        <f t="shared" si="0"/>
        <v>-12405.100000000006</v>
      </c>
      <c r="E8" s="67">
        <f t="shared" si="1"/>
        <v>-0.13540896890257953</v>
      </c>
      <c r="F8" s="37">
        <v>79207</v>
      </c>
      <c r="G8" s="50"/>
      <c r="H8" s="51"/>
      <c r="I8" s="51"/>
      <c r="J8" s="62"/>
      <c r="K8" s="59"/>
      <c r="L8" s="59"/>
      <c r="M8" s="59"/>
      <c r="N8" s="59"/>
    </row>
    <row r="9" spans="1:238" ht="12.75" customHeight="1" x14ac:dyDescent="0.2">
      <c r="A9" s="63" t="s">
        <v>240</v>
      </c>
      <c r="B9" s="37">
        <v>83410</v>
      </c>
      <c r="C9" s="64">
        <v>91612.1</v>
      </c>
      <c r="D9" s="65">
        <f t="shared" si="0"/>
        <v>-8202.1000000000058</v>
      </c>
      <c r="E9" s="67">
        <f t="shared" si="1"/>
        <v>-8.9530749759038436E-2</v>
      </c>
      <c r="F9" s="37">
        <v>83410</v>
      </c>
      <c r="G9" s="51"/>
      <c r="H9" s="51"/>
      <c r="I9" s="51"/>
      <c r="J9" s="62"/>
      <c r="K9" s="59"/>
      <c r="L9" s="59"/>
      <c r="M9" s="59"/>
      <c r="N9" s="59"/>
    </row>
    <row r="10" spans="1:238" ht="12.75" customHeight="1" x14ac:dyDescent="0.2">
      <c r="A10" s="63" t="s">
        <v>241</v>
      </c>
      <c r="B10" s="37">
        <v>89088</v>
      </c>
      <c r="C10" s="64">
        <v>91612.1</v>
      </c>
      <c r="D10" s="65">
        <f t="shared" si="0"/>
        <v>-2524.1000000000058</v>
      </c>
      <c r="E10" s="67">
        <f t="shared" si="1"/>
        <v>-2.7552037340045753E-2</v>
      </c>
      <c r="F10" s="37">
        <v>89088</v>
      </c>
      <c r="G10" s="51"/>
      <c r="H10" s="51"/>
      <c r="I10" s="51"/>
      <c r="J10" s="62"/>
      <c r="K10" s="59"/>
      <c r="L10" s="59"/>
      <c r="M10" s="59"/>
      <c r="N10" s="59"/>
    </row>
    <row r="11" spans="1:238" ht="12.75" customHeight="1" x14ac:dyDescent="0.2">
      <c r="A11" s="63" t="s">
        <v>242</v>
      </c>
      <c r="B11" s="37">
        <v>88981</v>
      </c>
      <c r="C11" s="64">
        <v>91612.1</v>
      </c>
      <c r="D11" s="65">
        <f t="shared" si="0"/>
        <v>-2631.1000000000058</v>
      </c>
      <c r="E11" s="67">
        <f t="shared" si="1"/>
        <v>-2.8720005326807328E-2</v>
      </c>
      <c r="F11" s="37">
        <v>88981</v>
      </c>
      <c r="G11" s="51"/>
      <c r="H11" s="51"/>
      <c r="I11" s="51"/>
      <c r="J11" s="62"/>
      <c r="K11" s="59"/>
      <c r="L11" s="59"/>
      <c r="M11" s="59"/>
      <c r="N11" s="59"/>
    </row>
    <row r="12" spans="1:238" ht="12.75" customHeight="1" x14ac:dyDescent="0.2">
      <c r="A12" s="63" t="s">
        <v>244</v>
      </c>
      <c r="B12" s="37">
        <v>95989</v>
      </c>
      <c r="C12" s="64">
        <v>91612.1</v>
      </c>
      <c r="D12" s="65">
        <f t="shared" ref="D12:D75" si="2">B12-C12</f>
        <v>4376.8999999999942</v>
      </c>
      <c r="E12" s="67">
        <f t="shared" ref="E12:E75" si="3">(D12/C12)</f>
        <v>4.7776440011745108E-2</v>
      </c>
      <c r="F12" s="37">
        <v>95989</v>
      </c>
      <c r="G12" s="51"/>
      <c r="H12" s="51"/>
      <c r="I12" s="51"/>
      <c r="J12" s="62"/>
      <c r="K12" s="59"/>
      <c r="L12" s="59"/>
      <c r="M12" s="59"/>
      <c r="N12" s="59"/>
    </row>
    <row r="13" spans="1:238" ht="12.75" customHeight="1" x14ac:dyDescent="0.2">
      <c r="A13" s="63" t="s">
        <v>245</v>
      </c>
      <c r="B13" s="37">
        <v>95009</v>
      </c>
      <c r="C13" s="64">
        <v>91612.1</v>
      </c>
      <c r="D13" s="65">
        <f t="shared" si="2"/>
        <v>3396.8999999999942</v>
      </c>
      <c r="E13" s="67">
        <f t="shared" si="3"/>
        <v>3.7079163123648451E-2</v>
      </c>
      <c r="F13" s="37">
        <v>95009</v>
      </c>
      <c r="G13" s="51"/>
      <c r="H13" s="51"/>
      <c r="I13" s="51"/>
      <c r="J13" s="62"/>
      <c r="K13" s="59"/>
      <c r="L13" s="59"/>
      <c r="M13" s="59"/>
      <c r="N13" s="59"/>
    </row>
    <row r="14" spans="1:238" ht="12.75" customHeight="1" x14ac:dyDescent="0.2">
      <c r="A14" s="63" t="s">
        <v>246</v>
      </c>
      <c r="B14" s="37">
        <v>94403</v>
      </c>
      <c r="C14" s="64">
        <v>91612.1</v>
      </c>
      <c r="D14" s="65">
        <f t="shared" si="2"/>
        <v>2790.8999999999942</v>
      </c>
      <c r="E14" s="67">
        <f t="shared" si="3"/>
        <v>3.0464316394886636E-2</v>
      </c>
      <c r="F14" s="37">
        <v>94403</v>
      </c>
      <c r="G14" s="51"/>
      <c r="H14" s="51"/>
      <c r="I14" s="51"/>
      <c r="J14" s="62"/>
      <c r="K14" s="59"/>
      <c r="L14" s="59"/>
      <c r="M14" s="59"/>
      <c r="N14" s="59"/>
    </row>
    <row r="15" spans="1:238" ht="12.75" customHeight="1" x14ac:dyDescent="0.2">
      <c r="A15" s="63" t="s">
        <v>247</v>
      </c>
      <c r="B15" s="37">
        <v>90644</v>
      </c>
      <c r="C15" s="64">
        <v>91612.1</v>
      </c>
      <c r="D15" s="65">
        <f t="shared" si="2"/>
        <v>-968.10000000000582</v>
      </c>
      <c r="E15" s="67">
        <f t="shared" si="3"/>
        <v>-1.0567381383026977E-2</v>
      </c>
      <c r="F15" s="37">
        <v>90644</v>
      </c>
      <c r="G15" s="51"/>
      <c r="H15" s="51"/>
      <c r="I15" s="51"/>
      <c r="J15" s="62"/>
      <c r="K15" s="59"/>
      <c r="L15" s="59"/>
      <c r="M15" s="59"/>
      <c r="N15" s="59"/>
    </row>
    <row r="16" spans="1:238" ht="12.75" customHeight="1" x14ac:dyDescent="0.2">
      <c r="A16" s="63" t="s">
        <v>248</v>
      </c>
      <c r="B16" s="37">
        <v>101115</v>
      </c>
      <c r="C16" s="64">
        <v>91612.1</v>
      </c>
      <c r="D16" s="65">
        <f t="shared" si="2"/>
        <v>9502.8999999999942</v>
      </c>
      <c r="E16" s="67">
        <f t="shared" si="3"/>
        <v>0.10372974748968743</v>
      </c>
      <c r="F16" s="37">
        <v>101115</v>
      </c>
      <c r="G16" s="51"/>
      <c r="H16" s="51"/>
      <c r="I16" s="51"/>
      <c r="J16" s="62"/>
      <c r="K16" s="59"/>
      <c r="L16" s="59"/>
      <c r="M16" s="59"/>
      <c r="N16" s="59"/>
    </row>
    <row r="17" spans="1:14" ht="12.75" customHeight="1" x14ac:dyDescent="0.2">
      <c r="A17" s="63" t="s">
        <v>249</v>
      </c>
      <c r="B17" s="37">
        <v>92729</v>
      </c>
      <c r="C17" s="64">
        <v>91612.1</v>
      </c>
      <c r="D17" s="65">
        <f t="shared" si="2"/>
        <v>1116.8999999999942</v>
      </c>
      <c r="E17" s="67">
        <f t="shared" si="3"/>
        <v>1.2191620975831732E-2</v>
      </c>
      <c r="F17" s="37">
        <v>92729</v>
      </c>
      <c r="G17" s="51"/>
      <c r="H17" s="51"/>
      <c r="I17" s="51"/>
      <c r="J17" s="62"/>
      <c r="K17" s="59"/>
      <c r="L17" s="59"/>
      <c r="M17" s="59"/>
      <c r="N17" s="59"/>
    </row>
    <row r="18" spans="1:14" ht="12.75" customHeight="1" x14ac:dyDescent="0.2">
      <c r="A18" s="63" t="s">
        <v>250</v>
      </c>
      <c r="B18" s="37">
        <v>90275</v>
      </c>
      <c r="C18" s="64">
        <v>91612.1</v>
      </c>
      <c r="D18" s="65">
        <f t="shared" si="2"/>
        <v>-1337.1000000000058</v>
      </c>
      <c r="E18" s="67">
        <f t="shared" si="3"/>
        <v>-1.4595233599055209E-2</v>
      </c>
      <c r="F18" s="37">
        <v>90275</v>
      </c>
      <c r="G18" s="51"/>
      <c r="H18" s="51"/>
      <c r="I18" s="51"/>
      <c r="J18" s="62"/>
      <c r="K18" s="59"/>
      <c r="L18" s="59"/>
      <c r="M18" s="59"/>
      <c r="N18" s="59"/>
    </row>
    <row r="19" spans="1:14" ht="12.75" customHeight="1" x14ac:dyDescent="0.2">
      <c r="A19" s="63" t="s">
        <v>251</v>
      </c>
      <c r="B19" s="37">
        <v>93269</v>
      </c>
      <c r="C19" s="64">
        <v>91612.1</v>
      </c>
      <c r="D19" s="65">
        <f t="shared" si="2"/>
        <v>1656.8999999999942</v>
      </c>
      <c r="E19" s="67">
        <f t="shared" si="3"/>
        <v>1.8086038852946216E-2</v>
      </c>
      <c r="F19" s="37">
        <v>93269</v>
      </c>
      <c r="G19" s="51"/>
      <c r="H19" s="51"/>
      <c r="I19" s="51"/>
      <c r="J19" s="62"/>
      <c r="K19" s="59"/>
      <c r="L19" s="59"/>
      <c r="M19" s="59"/>
      <c r="N19" s="59"/>
    </row>
    <row r="20" spans="1:14" ht="12.75" customHeight="1" x14ac:dyDescent="0.2">
      <c r="A20" s="63" t="s">
        <v>252</v>
      </c>
      <c r="B20" s="37">
        <v>90959</v>
      </c>
      <c r="C20" s="64">
        <v>91612.1</v>
      </c>
      <c r="D20" s="65">
        <f t="shared" si="2"/>
        <v>-653.10000000000582</v>
      </c>
      <c r="E20" s="67">
        <f t="shared" si="3"/>
        <v>-7.1289709547101938E-3</v>
      </c>
      <c r="F20" s="37">
        <v>90959</v>
      </c>
      <c r="G20" s="51"/>
      <c r="H20" s="51"/>
      <c r="I20" s="51"/>
      <c r="J20" s="62"/>
      <c r="K20" s="59"/>
      <c r="L20" s="59"/>
      <c r="M20" s="59"/>
      <c r="N20" s="59"/>
    </row>
    <row r="21" spans="1:14" ht="12.75" customHeight="1" x14ac:dyDescent="0.2">
      <c r="A21" s="63" t="s">
        <v>253</v>
      </c>
      <c r="B21" s="37">
        <v>97816</v>
      </c>
      <c r="C21" s="64">
        <v>91612.1</v>
      </c>
      <c r="D21" s="65">
        <f t="shared" si="2"/>
        <v>6203.8999999999942</v>
      </c>
      <c r="E21" s="67">
        <f t="shared" si="3"/>
        <v>6.7719220495982446E-2</v>
      </c>
      <c r="F21" s="37">
        <v>97816</v>
      </c>
      <c r="G21" s="51"/>
      <c r="H21" s="51"/>
      <c r="I21" s="51"/>
      <c r="J21" s="62"/>
      <c r="K21" s="59"/>
      <c r="L21" s="59"/>
      <c r="M21" s="59"/>
      <c r="N21" s="59"/>
    </row>
    <row r="22" spans="1:14" ht="12.75" customHeight="1" x14ac:dyDescent="0.2">
      <c r="A22" s="63" t="s">
        <v>254</v>
      </c>
      <c r="B22" s="37">
        <v>100663</v>
      </c>
      <c r="C22" s="64">
        <v>91612.1</v>
      </c>
      <c r="D22" s="65">
        <f t="shared" si="2"/>
        <v>9050.8999999999942</v>
      </c>
      <c r="E22" s="67">
        <f t="shared" si="3"/>
        <v>9.8795901414769377E-2</v>
      </c>
      <c r="F22" s="37">
        <v>100663</v>
      </c>
      <c r="G22" s="51"/>
      <c r="H22" s="51"/>
      <c r="I22" s="51"/>
      <c r="J22" s="62"/>
      <c r="K22" s="59"/>
      <c r="L22" s="59"/>
      <c r="M22" s="59"/>
      <c r="N22" s="59"/>
    </row>
    <row r="23" spans="1:14" ht="12.75" customHeight="1" x14ac:dyDescent="0.2">
      <c r="A23" s="63" t="s">
        <v>255</v>
      </c>
      <c r="B23" s="37">
        <v>87158</v>
      </c>
      <c r="C23" s="64">
        <v>91612.1</v>
      </c>
      <c r="D23" s="65">
        <f t="shared" si="2"/>
        <v>-4454.1000000000058</v>
      </c>
      <c r="E23" s="67">
        <f t="shared" si="3"/>
        <v>-4.8619123456399377E-2</v>
      </c>
      <c r="F23" s="37">
        <v>87158</v>
      </c>
      <c r="G23" s="51"/>
      <c r="H23" s="51"/>
      <c r="I23" s="51"/>
      <c r="J23" s="62"/>
      <c r="K23" s="59"/>
      <c r="L23" s="59"/>
      <c r="M23" s="59"/>
      <c r="N23" s="59"/>
    </row>
    <row r="24" spans="1:14" ht="12.75" customHeight="1" x14ac:dyDescent="0.2">
      <c r="A24" s="63" t="s">
        <v>256</v>
      </c>
      <c r="B24" s="37">
        <v>97408</v>
      </c>
      <c r="C24" s="64">
        <v>91612.1</v>
      </c>
      <c r="D24" s="65">
        <f t="shared" si="2"/>
        <v>5795.8999999999942</v>
      </c>
      <c r="E24" s="67">
        <f t="shared" si="3"/>
        <v>6.3265660322162617E-2</v>
      </c>
      <c r="F24" s="37">
        <v>97408</v>
      </c>
      <c r="G24" s="51"/>
      <c r="H24" s="51"/>
      <c r="I24" s="51"/>
      <c r="J24" s="62"/>
      <c r="K24" s="59"/>
      <c r="L24" s="59"/>
      <c r="M24" s="59"/>
      <c r="N24" s="59"/>
    </row>
    <row r="25" spans="1:14" ht="12.75" customHeight="1" x14ac:dyDescent="0.2">
      <c r="A25" s="63" t="s">
        <v>257</v>
      </c>
      <c r="B25" s="37">
        <v>90115</v>
      </c>
      <c r="C25" s="64">
        <v>91612.1</v>
      </c>
      <c r="D25" s="65">
        <f t="shared" si="2"/>
        <v>-1497.1000000000058</v>
      </c>
      <c r="E25" s="67">
        <f t="shared" si="3"/>
        <v>-1.6341727784866908E-2</v>
      </c>
      <c r="F25" s="37">
        <v>90115</v>
      </c>
      <c r="G25" s="51"/>
      <c r="H25" s="51"/>
      <c r="I25" s="51"/>
      <c r="J25" s="62"/>
      <c r="K25" s="59"/>
      <c r="L25" s="59"/>
      <c r="M25" s="59"/>
      <c r="N25" s="59"/>
    </row>
    <row r="26" spans="1:14" ht="12.75" customHeight="1" x14ac:dyDescent="0.2">
      <c r="A26" s="63" t="s">
        <v>258</v>
      </c>
      <c r="B26" s="37">
        <v>89813</v>
      </c>
      <c r="C26" s="64">
        <v>91612.1</v>
      </c>
      <c r="D26" s="65">
        <f t="shared" si="2"/>
        <v>-1799.1000000000058</v>
      </c>
      <c r="E26" s="67">
        <f t="shared" si="3"/>
        <v>-1.9638235560586491E-2</v>
      </c>
      <c r="F26" s="37">
        <v>89813</v>
      </c>
      <c r="G26" s="51"/>
      <c r="H26" s="51"/>
      <c r="I26" s="51"/>
      <c r="J26" s="62"/>
      <c r="K26" s="59"/>
      <c r="L26" s="59"/>
      <c r="M26" s="59"/>
      <c r="N26" s="59"/>
    </row>
    <row r="27" spans="1:14" ht="12.75" customHeight="1" x14ac:dyDescent="0.2">
      <c r="A27" s="63" t="s">
        <v>259</v>
      </c>
      <c r="B27" s="37">
        <v>86679</v>
      </c>
      <c r="C27" s="64">
        <v>91612.1</v>
      </c>
      <c r="D27" s="65">
        <f t="shared" si="2"/>
        <v>-4933.1000000000058</v>
      </c>
      <c r="E27" s="67">
        <f t="shared" si="3"/>
        <v>-5.3847690425173157E-2</v>
      </c>
      <c r="F27" s="37">
        <v>86679</v>
      </c>
      <c r="G27" s="51"/>
      <c r="H27" s="51"/>
      <c r="I27" s="51"/>
      <c r="J27" s="62"/>
      <c r="K27" s="59"/>
      <c r="L27" s="59"/>
      <c r="M27" s="59"/>
      <c r="N27" s="59"/>
    </row>
    <row r="28" spans="1:14" ht="12.75" customHeight="1" x14ac:dyDescent="0.2">
      <c r="A28" s="63" t="s">
        <v>260</v>
      </c>
      <c r="B28" s="37">
        <v>90316</v>
      </c>
      <c r="C28" s="64">
        <v>91612.1</v>
      </c>
      <c r="D28" s="65">
        <f t="shared" si="2"/>
        <v>-1296.1000000000058</v>
      </c>
      <c r="E28" s="67">
        <f t="shared" si="3"/>
        <v>-1.4147694463940961E-2</v>
      </c>
      <c r="F28" s="37">
        <v>90316</v>
      </c>
      <c r="G28" s="51"/>
      <c r="H28" s="51"/>
      <c r="I28" s="51"/>
      <c r="J28" s="62"/>
      <c r="K28" s="59"/>
      <c r="L28" s="59"/>
      <c r="M28" s="59"/>
      <c r="N28" s="59"/>
    </row>
    <row r="29" spans="1:14" ht="12.75" customHeight="1" x14ac:dyDescent="0.2">
      <c r="A29" s="63" t="s">
        <v>261</v>
      </c>
      <c r="B29" s="37">
        <v>89583</v>
      </c>
      <c r="C29" s="64">
        <v>91612.1</v>
      </c>
      <c r="D29" s="65">
        <f t="shared" si="2"/>
        <v>-2029.1000000000058</v>
      </c>
      <c r="E29" s="67">
        <f t="shared" si="3"/>
        <v>-2.2148820952690808E-2</v>
      </c>
      <c r="F29" s="37">
        <v>89583</v>
      </c>
      <c r="G29" s="51"/>
      <c r="H29" s="51"/>
      <c r="I29" s="51"/>
      <c r="J29" s="62"/>
      <c r="K29" s="59"/>
      <c r="L29" s="59"/>
      <c r="M29" s="59"/>
      <c r="N29" s="59"/>
    </row>
    <row r="30" spans="1:14" ht="12.75" customHeight="1" x14ac:dyDescent="0.2">
      <c r="A30" s="63" t="s">
        <v>262</v>
      </c>
      <c r="B30" s="37">
        <v>92691</v>
      </c>
      <c r="C30" s="64">
        <v>91612.1</v>
      </c>
      <c r="D30" s="65">
        <f t="shared" si="2"/>
        <v>1078.8999999999942</v>
      </c>
      <c r="E30" s="67">
        <f t="shared" si="3"/>
        <v>1.1776828606701453E-2</v>
      </c>
      <c r="F30" s="37">
        <v>92691</v>
      </c>
      <c r="G30" s="51"/>
      <c r="H30" s="51"/>
      <c r="I30" s="51"/>
      <c r="J30" s="62"/>
      <c r="K30" s="59"/>
      <c r="L30" s="59"/>
      <c r="M30" s="59"/>
      <c r="N30" s="59"/>
    </row>
    <row r="31" spans="1:14" ht="12.75" customHeight="1" x14ac:dyDescent="0.2">
      <c r="A31" s="63" t="s">
        <v>263</v>
      </c>
      <c r="B31" s="37">
        <v>91562</v>
      </c>
      <c r="C31" s="64">
        <v>91612.1</v>
      </c>
      <c r="D31" s="65">
        <f t="shared" si="2"/>
        <v>-50.100000000005821</v>
      </c>
      <c r="E31" s="67">
        <f t="shared" si="3"/>
        <v>-5.4687099193235188E-4</v>
      </c>
      <c r="F31" s="37">
        <v>91562</v>
      </c>
      <c r="G31" s="51"/>
      <c r="H31" s="51"/>
      <c r="I31" s="51"/>
      <c r="J31" s="62"/>
      <c r="K31" s="59"/>
      <c r="L31" s="59"/>
      <c r="M31" s="59"/>
      <c r="N31" s="59"/>
    </row>
    <row r="32" spans="1:14" ht="12.75" customHeight="1" x14ac:dyDescent="0.2">
      <c r="A32" s="63" t="s">
        <v>264</v>
      </c>
      <c r="B32" s="37">
        <v>88385</v>
      </c>
      <c r="C32" s="64">
        <v>91612.1</v>
      </c>
      <c r="D32" s="65">
        <f t="shared" si="2"/>
        <v>-3227.1000000000058</v>
      </c>
      <c r="E32" s="67">
        <f t="shared" si="3"/>
        <v>-3.5225696168955906E-2</v>
      </c>
      <c r="F32" s="37">
        <v>88385</v>
      </c>
      <c r="G32" s="51"/>
      <c r="H32" s="51"/>
      <c r="I32" s="51"/>
      <c r="J32" s="62"/>
      <c r="K32" s="59"/>
      <c r="L32" s="59"/>
      <c r="M32" s="59"/>
      <c r="N32" s="59"/>
    </row>
    <row r="33" spans="1:14" ht="12.75" customHeight="1" x14ac:dyDescent="0.2">
      <c r="A33" s="63" t="s">
        <v>265</v>
      </c>
      <c r="B33" s="37">
        <v>89273</v>
      </c>
      <c r="C33" s="64">
        <v>91612.1</v>
      </c>
      <c r="D33" s="65">
        <f t="shared" si="2"/>
        <v>-2339.1000000000058</v>
      </c>
      <c r="E33" s="67">
        <f t="shared" si="3"/>
        <v>-2.5532653437700979E-2</v>
      </c>
      <c r="F33" s="37">
        <v>89273</v>
      </c>
      <c r="G33" s="51"/>
      <c r="H33" s="51"/>
      <c r="I33" s="51"/>
      <c r="J33" s="62"/>
      <c r="K33" s="59"/>
      <c r="L33" s="59"/>
      <c r="M33" s="59"/>
      <c r="N33" s="59"/>
    </row>
    <row r="34" spans="1:14" ht="12.75" customHeight="1" x14ac:dyDescent="0.2">
      <c r="A34" s="63" t="s">
        <v>266</v>
      </c>
      <c r="B34" s="37">
        <v>99832</v>
      </c>
      <c r="C34" s="64">
        <v>91612.1</v>
      </c>
      <c r="D34" s="65">
        <f t="shared" si="2"/>
        <v>8219.8999999999942</v>
      </c>
      <c r="E34" s="67">
        <f t="shared" si="3"/>
        <v>8.9725047237209865E-2</v>
      </c>
      <c r="F34" s="37">
        <v>99832</v>
      </c>
      <c r="G34" s="51"/>
      <c r="H34" s="51"/>
      <c r="I34" s="51"/>
      <c r="J34" s="62"/>
      <c r="K34" s="59"/>
      <c r="L34" s="59"/>
      <c r="M34" s="59"/>
      <c r="N34" s="59"/>
    </row>
    <row r="35" spans="1:14" ht="12.75" customHeight="1" x14ac:dyDescent="0.2">
      <c r="A35" s="63" t="s">
        <v>267</v>
      </c>
      <c r="B35" s="37">
        <v>66872</v>
      </c>
      <c r="C35" s="64">
        <v>91612.1</v>
      </c>
      <c r="D35" s="65">
        <f t="shared" si="2"/>
        <v>-24740.100000000006</v>
      </c>
      <c r="E35" s="67">
        <f t="shared" si="3"/>
        <v>-0.2700527550400002</v>
      </c>
      <c r="F35" s="37">
        <v>66872</v>
      </c>
      <c r="G35" s="51"/>
      <c r="H35" s="51"/>
      <c r="I35" s="51"/>
      <c r="J35" s="62"/>
      <c r="K35" s="59"/>
      <c r="L35" s="59"/>
      <c r="M35" s="59"/>
      <c r="N35" s="59"/>
    </row>
    <row r="36" spans="1:14" ht="12.75" customHeight="1" x14ac:dyDescent="0.2">
      <c r="A36" s="63" t="s">
        <v>268</v>
      </c>
      <c r="B36" s="37">
        <v>95592</v>
      </c>
      <c r="C36" s="64">
        <v>91612.1</v>
      </c>
      <c r="D36" s="65">
        <f t="shared" si="2"/>
        <v>3979.8999999999942</v>
      </c>
      <c r="E36" s="67">
        <f t="shared" si="3"/>
        <v>4.3442951313199828E-2</v>
      </c>
      <c r="F36" s="37">
        <v>95592</v>
      </c>
      <c r="G36" s="51"/>
      <c r="H36" s="51"/>
      <c r="I36" s="51"/>
      <c r="J36" s="62"/>
      <c r="K36" s="59"/>
      <c r="L36" s="59"/>
      <c r="M36" s="59"/>
      <c r="N36" s="59"/>
    </row>
    <row r="37" spans="1:14" ht="12.75" customHeight="1" x14ac:dyDescent="0.2">
      <c r="A37" s="63" t="s">
        <v>269</v>
      </c>
      <c r="B37" s="37">
        <v>94007</v>
      </c>
      <c r="C37" s="64">
        <v>91612.1</v>
      </c>
      <c r="D37" s="65">
        <f t="shared" si="2"/>
        <v>2394.8999999999942</v>
      </c>
      <c r="E37" s="67">
        <f t="shared" si="3"/>
        <v>2.614174328500268E-2</v>
      </c>
      <c r="F37" s="37">
        <v>94007</v>
      </c>
      <c r="G37" s="51"/>
      <c r="H37" s="51"/>
      <c r="I37" s="51"/>
      <c r="J37" s="62"/>
      <c r="K37" s="59"/>
      <c r="L37" s="59"/>
      <c r="M37" s="59"/>
      <c r="N37" s="59"/>
    </row>
    <row r="38" spans="1:14" ht="12.75" customHeight="1" x14ac:dyDescent="0.2">
      <c r="A38" s="63" t="s">
        <v>270</v>
      </c>
      <c r="B38" s="37">
        <v>95583</v>
      </c>
      <c r="C38" s="64">
        <v>91612.1</v>
      </c>
      <c r="D38" s="65">
        <f t="shared" si="2"/>
        <v>3970.8999999999942</v>
      </c>
      <c r="E38" s="67">
        <f t="shared" si="3"/>
        <v>4.3344711015247922E-2</v>
      </c>
      <c r="F38" s="37">
        <v>95583</v>
      </c>
      <c r="G38" s="51"/>
      <c r="H38" s="51"/>
      <c r="I38" s="51"/>
      <c r="J38" s="62"/>
      <c r="K38" s="59"/>
      <c r="L38" s="59"/>
      <c r="M38" s="59"/>
      <c r="N38" s="59"/>
    </row>
    <row r="39" spans="1:14" ht="12.75" customHeight="1" x14ac:dyDescent="0.2">
      <c r="A39" s="63" t="s">
        <v>271</v>
      </c>
      <c r="B39" s="37">
        <v>111996</v>
      </c>
      <c r="C39" s="64">
        <v>91612.1</v>
      </c>
      <c r="D39" s="65">
        <f t="shared" si="2"/>
        <v>20383.899999999994</v>
      </c>
      <c r="E39" s="67">
        <f t="shared" si="3"/>
        <v>0.22250226771354431</v>
      </c>
      <c r="F39" s="37">
        <v>111996</v>
      </c>
      <c r="G39" s="51"/>
      <c r="H39" s="51"/>
      <c r="I39" s="51"/>
      <c r="J39" s="62"/>
      <c r="K39" s="59"/>
      <c r="L39" s="59"/>
      <c r="M39" s="59"/>
      <c r="N39" s="59"/>
    </row>
    <row r="40" spans="1:14" ht="12.75" customHeight="1" x14ac:dyDescent="0.2">
      <c r="A40" s="63" t="s">
        <v>272</v>
      </c>
      <c r="B40" s="37">
        <v>98477</v>
      </c>
      <c r="C40" s="64">
        <v>91612.1</v>
      </c>
      <c r="D40" s="65">
        <f t="shared" si="2"/>
        <v>6864.8999999999942</v>
      </c>
      <c r="E40" s="67">
        <f t="shared" si="3"/>
        <v>7.4934424601117031E-2</v>
      </c>
      <c r="F40" s="37">
        <v>98477</v>
      </c>
      <c r="G40" s="51"/>
      <c r="H40" s="51"/>
      <c r="I40" s="51"/>
      <c r="J40" s="62"/>
      <c r="K40" s="59"/>
      <c r="L40" s="59"/>
      <c r="M40" s="59"/>
      <c r="N40" s="59"/>
    </row>
    <row r="41" spans="1:14" ht="12.75" customHeight="1" x14ac:dyDescent="0.2">
      <c r="A41" s="63" t="s">
        <v>273</v>
      </c>
      <c r="B41" s="37">
        <v>98188</v>
      </c>
      <c r="C41" s="64">
        <v>91612.1</v>
      </c>
      <c r="D41" s="65">
        <f t="shared" si="2"/>
        <v>6575.8999999999942</v>
      </c>
      <c r="E41" s="67">
        <f t="shared" si="3"/>
        <v>7.1779819477994652E-2</v>
      </c>
      <c r="F41" s="37">
        <v>98188</v>
      </c>
      <c r="G41" s="51"/>
      <c r="H41" s="51"/>
      <c r="I41" s="51"/>
      <c r="J41" s="62"/>
      <c r="K41" s="59"/>
      <c r="L41" s="59"/>
      <c r="M41" s="59"/>
      <c r="N41" s="59"/>
    </row>
    <row r="42" spans="1:14" ht="12.75" customHeight="1" x14ac:dyDescent="0.2">
      <c r="A42" s="63" t="s">
        <v>274</v>
      </c>
      <c r="B42" s="37">
        <v>98683</v>
      </c>
      <c r="C42" s="64">
        <v>91612.1</v>
      </c>
      <c r="D42" s="65">
        <f t="shared" si="2"/>
        <v>7070.8999999999942</v>
      </c>
      <c r="E42" s="67">
        <f t="shared" si="3"/>
        <v>7.7183035865349595E-2</v>
      </c>
      <c r="F42" s="37">
        <v>98683</v>
      </c>
      <c r="G42" s="51"/>
      <c r="H42" s="51"/>
      <c r="I42" s="51"/>
      <c r="J42" s="62"/>
      <c r="K42" s="59"/>
      <c r="L42" s="59"/>
      <c r="M42" s="59"/>
      <c r="N42" s="59"/>
    </row>
    <row r="43" spans="1:14" ht="12.75" customHeight="1" x14ac:dyDescent="0.2">
      <c r="A43" s="63" t="s">
        <v>275</v>
      </c>
      <c r="B43" s="37">
        <v>95984</v>
      </c>
      <c r="C43" s="64">
        <v>91612.1</v>
      </c>
      <c r="D43" s="65">
        <f t="shared" si="2"/>
        <v>4371.8999999999942</v>
      </c>
      <c r="E43" s="67">
        <f t="shared" si="3"/>
        <v>4.7721862068438488E-2</v>
      </c>
      <c r="F43" s="37">
        <v>95984</v>
      </c>
      <c r="G43" s="51"/>
      <c r="H43" s="51"/>
      <c r="I43" s="51"/>
      <c r="J43" s="62"/>
      <c r="K43" s="59"/>
      <c r="L43" s="59"/>
      <c r="M43" s="59"/>
      <c r="N43" s="59"/>
    </row>
    <row r="44" spans="1:14" ht="12.75" customHeight="1" x14ac:dyDescent="0.2">
      <c r="A44" s="63" t="s">
        <v>276</v>
      </c>
      <c r="B44" s="37">
        <v>94401</v>
      </c>
      <c r="C44" s="64">
        <v>91612.1</v>
      </c>
      <c r="D44" s="65">
        <f t="shared" si="2"/>
        <v>2788.8999999999942</v>
      </c>
      <c r="E44" s="67">
        <f t="shared" si="3"/>
        <v>3.0442485217563989E-2</v>
      </c>
      <c r="F44" s="37">
        <v>94401</v>
      </c>
      <c r="G44" s="51"/>
      <c r="H44" s="51"/>
      <c r="I44" s="51"/>
      <c r="J44" s="62"/>
      <c r="K44" s="59"/>
      <c r="L44" s="59"/>
      <c r="M44" s="59"/>
      <c r="N44" s="59"/>
    </row>
    <row r="45" spans="1:14" ht="12.75" customHeight="1" x14ac:dyDescent="0.2">
      <c r="A45" s="63" t="s">
        <v>277</v>
      </c>
      <c r="B45" s="37">
        <v>95980</v>
      </c>
      <c r="C45" s="64">
        <v>91612.1</v>
      </c>
      <c r="D45" s="65">
        <f t="shared" si="2"/>
        <v>4367.8999999999942</v>
      </c>
      <c r="E45" s="67">
        <f t="shared" si="3"/>
        <v>4.7678199713793196E-2</v>
      </c>
      <c r="F45" s="37">
        <v>95980</v>
      </c>
      <c r="G45" s="51"/>
      <c r="H45" s="51"/>
      <c r="I45" s="51"/>
      <c r="J45" s="62"/>
      <c r="K45" s="59"/>
      <c r="L45" s="59"/>
      <c r="M45" s="59"/>
      <c r="N45" s="59"/>
    </row>
    <row r="46" spans="1:14" ht="12.75" customHeight="1" x14ac:dyDescent="0.2">
      <c r="A46" s="63" t="s">
        <v>278</v>
      </c>
      <c r="B46" s="37">
        <v>94576</v>
      </c>
      <c r="C46" s="64">
        <v>91612.1</v>
      </c>
      <c r="D46" s="65">
        <f t="shared" si="2"/>
        <v>2963.8999999999942</v>
      </c>
      <c r="E46" s="67">
        <f t="shared" si="3"/>
        <v>3.2352713233295534E-2</v>
      </c>
      <c r="F46" s="37">
        <v>94576</v>
      </c>
      <c r="G46" s="51"/>
      <c r="H46" s="51"/>
      <c r="I46" s="51"/>
      <c r="J46" s="62"/>
      <c r="K46" s="59"/>
      <c r="L46" s="59"/>
      <c r="M46" s="59"/>
      <c r="N46" s="59"/>
    </row>
    <row r="47" spans="1:14" ht="12.75" customHeight="1" x14ac:dyDescent="0.2">
      <c r="A47" s="63" t="s">
        <v>279</v>
      </c>
      <c r="B47" s="37">
        <v>97091</v>
      </c>
      <c r="C47" s="64">
        <v>91612.1</v>
      </c>
      <c r="D47" s="65">
        <f t="shared" si="2"/>
        <v>5478.8999999999942</v>
      </c>
      <c r="E47" s="67">
        <f t="shared" si="3"/>
        <v>5.9805418716523187E-2</v>
      </c>
      <c r="F47" s="37">
        <v>97091</v>
      </c>
      <c r="G47" s="51"/>
      <c r="H47" s="51"/>
      <c r="I47" s="51"/>
      <c r="J47" s="62"/>
      <c r="K47" s="59"/>
      <c r="L47" s="59"/>
      <c r="M47" s="59"/>
      <c r="N47" s="59"/>
    </row>
    <row r="48" spans="1:14" ht="12.75" customHeight="1" x14ac:dyDescent="0.2">
      <c r="A48" s="63" t="s">
        <v>280</v>
      </c>
      <c r="B48" s="37">
        <v>97882</v>
      </c>
      <c r="C48" s="64">
        <v>91612.1</v>
      </c>
      <c r="D48" s="65">
        <f t="shared" si="2"/>
        <v>6269.8999999999942</v>
      </c>
      <c r="E48" s="67">
        <f t="shared" si="3"/>
        <v>6.8439649347629777E-2</v>
      </c>
      <c r="F48" s="37">
        <v>97882</v>
      </c>
      <c r="G48" s="51"/>
      <c r="H48" s="51"/>
      <c r="I48" s="51"/>
      <c r="J48" s="62"/>
      <c r="K48" s="59"/>
      <c r="L48" s="59"/>
      <c r="M48" s="59"/>
      <c r="N48" s="59"/>
    </row>
    <row r="49" spans="1:14" ht="12.75" customHeight="1" x14ac:dyDescent="0.2">
      <c r="A49" s="63" t="s">
        <v>281</v>
      </c>
      <c r="B49" s="37">
        <v>89810</v>
      </c>
      <c r="C49" s="64">
        <v>91612.1</v>
      </c>
      <c r="D49" s="65">
        <f t="shared" si="2"/>
        <v>-1802.1000000000058</v>
      </c>
      <c r="E49" s="67">
        <f t="shared" si="3"/>
        <v>-1.9670982326570462E-2</v>
      </c>
      <c r="F49" s="37">
        <v>89810</v>
      </c>
      <c r="G49" s="51"/>
      <c r="H49" s="51"/>
      <c r="I49" s="51"/>
      <c r="J49" s="62"/>
      <c r="K49" s="59"/>
      <c r="L49" s="59"/>
      <c r="M49" s="59"/>
      <c r="N49" s="59"/>
    </row>
    <row r="50" spans="1:14" ht="12.75" customHeight="1" x14ac:dyDescent="0.2">
      <c r="A50" s="63" t="s">
        <v>282</v>
      </c>
      <c r="B50" s="37">
        <v>83329</v>
      </c>
      <c r="C50" s="64">
        <v>91612.1</v>
      </c>
      <c r="D50" s="65">
        <f t="shared" si="2"/>
        <v>-8283.1000000000058</v>
      </c>
      <c r="E50" s="67">
        <f t="shared" si="3"/>
        <v>-9.0414912440605608E-2</v>
      </c>
      <c r="F50" s="37">
        <v>83329</v>
      </c>
      <c r="G50" s="51"/>
      <c r="H50" s="51"/>
      <c r="I50" s="51"/>
      <c r="J50" s="62"/>
      <c r="K50" s="59"/>
      <c r="L50" s="59"/>
      <c r="M50" s="59"/>
      <c r="N50" s="59"/>
    </row>
    <row r="51" spans="1:14" ht="12.75" customHeight="1" x14ac:dyDescent="0.2">
      <c r="A51" s="63" t="s">
        <v>283</v>
      </c>
      <c r="B51" s="37">
        <v>92933</v>
      </c>
      <c r="C51" s="64">
        <v>91612.1</v>
      </c>
      <c r="D51" s="65">
        <f t="shared" si="2"/>
        <v>1320.8999999999942</v>
      </c>
      <c r="E51" s="67">
        <f t="shared" si="3"/>
        <v>1.4418401062741648E-2</v>
      </c>
      <c r="F51" s="37">
        <v>92933</v>
      </c>
      <c r="G51" s="51"/>
      <c r="H51" s="51"/>
      <c r="I51" s="51"/>
      <c r="J51" s="62"/>
      <c r="K51" s="59"/>
      <c r="L51" s="59"/>
      <c r="M51" s="59"/>
      <c r="N51" s="59"/>
    </row>
    <row r="52" spans="1:14" ht="12.75" customHeight="1" x14ac:dyDescent="0.2">
      <c r="A52" s="63" t="s">
        <v>284</v>
      </c>
      <c r="B52" s="37">
        <v>97409</v>
      </c>
      <c r="C52" s="64">
        <v>91612.1</v>
      </c>
      <c r="D52" s="65">
        <f t="shared" si="2"/>
        <v>5796.8999999999942</v>
      </c>
      <c r="E52" s="67">
        <f t="shared" si="3"/>
        <v>6.3276575910823946E-2</v>
      </c>
      <c r="F52" s="37">
        <v>97409</v>
      </c>
      <c r="G52" s="51"/>
      <c r="H52" s="51"/>
      <c r="I52" s="51"/>
      <c r="J52" s="62"/>
      <c r="K52" s="59"/>
      <c r="L52" s="59"/>
      <c r="M52" s="59"/>
      <c r="N52" s="59"/>
    </row>
    <row r="53" spans="1:14" ht="12.75" customHeight="1" x14ac:dyDescent="0.2">
      <c r="A53" s="63" t="s">
        <v>285</v>
      </c>
      <c r="B53" s="37">
        <v>93397</v>
      </c>
      <c r="C53" s="64">
        <v>91612.1</v>
      </c>
      <c r="D53" s="65">
        <f t="shared" si="2"/>
        <v>1784.8999999999942</v>
      </c>
      <c r="E53" s="67">
        <f t="shared" si="3"/>
        <v>1.9483234201595576E-2</v>
      </c>
      <c r="F53" s="37">
        <v>93397</v>
      </c>
      <c r="G53" s="51"/>
      <c r="H53" s="51"/>
      <c r="I53" s="51"/>
      <c r="J53" s="62"/>
      <c r="K53" s="59"/>
      <c r="L53" s="59"/>
      <c r="M53" s="59"/>
      <c r="N53" s="59"/>
    </row>
    <row r="54" spans="1:14" ht="12.75" customHeight="1" x14ac:dyDescent="0.2">
      <c r="A54" s="63" t="s">
        <v>286</v>
      </c>
      <c r="B54" s="37">
        <v>90495</v>
      </c>
      <c r="C54" s="64">
        <v>91612.1</v>
      </c>
      <c r="D54" s="65">
        <f t="shared" si="2"/>
        <v>-1117.1000000000058</v>
      </c>
      <c r="E54" s="67">
        <f t="shared" si="3"/>
        <v>-1.2193804093564123E-2</v>
      </c>
      <c r="F54" s="37">
        <v>90495</v>
      </c>
      <c r="G54" s="51"/>
      <c r="H54" s="51"/>
      <c r="I54" s="51"/>
      <c r="J54" s="62"/>
      <c r="K54" s="59"/>
      <c r="L54" s="59"/>
      <c r="M54" s="59"/>
      <c r="N54" s="59"/>
    </row>
    <row r="55" spans="1:14" ht="12.75" customHeight="1" x14ac:dyDescent="0.2">
      <c r="A55" s="63" t="s">
        <v>287</v>
      </c>
      <c r="B55" s="37">
        <v>91150</v>
      </c>
      <c r="C55" s="64">
        <v>91612.1</v>
      </c>
      <c r="D55" s="65">
        <f t="shared" si="2"/>
        <v>-462.10000000000582</v>
      </c>
      <c r="E55" s="67">
        <f t="shared" si="3"/>
        <v>-5.0440935203974781E-3</v>
      </c>
      <c r="F55" s="37">
        <v>91150</v>
      </c>
      <c r="G55" s="51"/>
      <c r="H55" s="51"/>
      <c r="I55" s="51"/>
      <c r="J55" s="62"/>
      <c r="K55" s="59"/>
      <c r="L55" s="59"/>
      <c r="M55" s="59"/>
      <c r="N55" s="59"/>
    </row>
    <row r="56" spans="1:14" ht="12.75" customHeight="1" x14ac:dyDescent="0.2">
      <c r="A56" s="63" t="s">
        <v>288</v>
      </c>
      <c r="B56" s="37">
        <v>97216</v>
      </c>
      <c r="C56" s="64">
        <v>91612.1</v>
      </c>
      <c r="D56" s="65">
        <f t="shared" si="2"/>
        <v>5603.8999999999942</v>
      </c>
      <c r="E56" s="67">
        <f t="shared" si="3"/>
        <v>6.1169867299188579E-2</v>
      </c>
      <c r="F56" s="37">
        <v>97216</v>
      </c>
      <c r="G56" s="51"/>
      <c r="H56" s="51"/>
      <c r="I56" s="51"/>
      <c r="J56" s="62"/>
      <c r="K56" s="59"/>
      <c r="L56" s="59"/>
      <c r="M56" s="59"/>
      <c r="N56" s="59"/>
    </row>
    <row r="57" spans="1:14" ht="12.75" customHeight="1" x14ac:dyDescent="0.2">
      <c r="A57" s="63" t="s">
        <v>289</v>
      </c>
      <c r="B57" s="37">
        <v>87975</v>
      </c>
      <c r="C57" s="64">
        <v>91612.1</v>
      </c>
      <c r="D57" s="65">
        <f t="shared" si="2"/>
        <v>-3637.1000000000058</v>
      </c>
      <c r="E57" s="67">
        <f t="shared" si="3"/>
        <v>-3.9701087520098391E-2</v>
      </c>
      <c r="F57" s="37">
        <v>87975</v>
      </c>
      <c r="G57" s="51"/>
      <c r="H57" s="51"/>
      <c r="I57" s="51"/>
      <c r="J57" s="62"/>
      <c r="K57" s="59"/>
      <c r="L57" s="59"/>
      <c r="M57" s="59"/>
      <c r="N57" s="59"/>
    </row>
    <row r="58" spans="1:14" ht="12.75" customHeight="1" x14ac:dyDescent="0.2">
      <c r="A58" s="63" t="s">
        <v>290</v>
      </c>
      <c r="B58" s="37">
        <v>93701</v>
      </c>
      <c r="C58" s="64">
        <v>91612.1</v>
      </c>
      <c r="D58" s="65">
        <f t="shared" si="2"/>
        <v>2088.8999999999942</v>
      </c>
      <c r="E58" s="67">
        <f t="shared" si="3"/>
        <v>2.2801573154637805E-2</v>
      </c>
      <c r="F58" s="37">
        <v>93701</v>
      </c>
      <c r="G58" s="51"/>
      <c r="H58" s="51"/>
      <c r="I58" s="51"/>
      <c r="J58" s="62"/>
      <c r="K58" s="59"/>
      <c r="L58" s="59"/>
      <c r="M58" s="59"/>
      <c r="N58" s="59"/>
    </row>
    <row r="59" spans="1:14" ht="12.75" customHeight="1" x14ac:dyDescent="0.2">
      <c r="A59" s="63" t="s">
        <v>291</v>
      </c>
      <c r="B59" s="37">
        <v>90608</v>
      </c>
      <c r="C59" s="64">
        <v>91612.1</v>
      </c>
      <c r="D59" s="65">
        <f t="shared" si="2"/>
        <v>-1004.1000000000058</v>
      </c>
      <c r="E59" s="67">
        <f t="shared" si="3"/>
        <v>-1.096034257483461E-2</v>
      </c>
      <c r="F59" s="37">
        <v>90608</v>
      </c>
      <c r="G59" s="51"/>
      <c r="H59" s="51"/>
      <c r="I59" s="51"/>
      <c r="J59" s="62"/>
      <c r="K59" s="59"/>
      <c r="L59" s="59"/>
      <c r="M59" s="59"/>
      <c r="N59" s="59"/>
    </row>
    <row r="60" spans="1:14" ht="12.75" customHeight="1" x14ac:dyDescent="0.2">
      <c r="A60" s="63" t="s">
        <v>292</v>
      </c>
      <c r="B60" s="37">
        <v>93166</v>
      </c>
      <c r="C60" s="64">
        <v>91612.1</v>
      </c>
      <c r="D60" s="65">
        <f t="shared" si="2"/>
        <v>1553.8999999999942</v>
      </c>
      <c r="E60" s="67">
        <f t="shared" si="3"/>
        <v>1.6961733220829934E-2</v>
      </c>
      <c r="F60" s="37">
        <v>93166</v>
      </c>
      <c r="G60" s="51"/>
      <c r="H60" s="51"/>
      <c r="I60" s="51"/>
      <c r="J60" s="62"/>
      <c r="K60" s="59"/>
      <c r="L60" s="59"/>
      <c r="M60" s="59"/>
      <c r="N60" s="59"/>
    </row>
    <row r="61" spans="1:14" ht="12.75" customHeight="1" x14ac:dyDescent="0.2">
      <c r="A61" s="63" t="s">
        <v>293</v>
      </c>
      <c r="B61" s="37">
        <v>93342</v>
      </c>
      <c r="C61" s="64">
        <v>91612.1</v>
      </c>
      <c r="D61" s="65">
        <f t="shared" si="2"/>
        <v>1729.8999999999942</v>
      </c>
      <c r="E61" s="67">
        <f t="shared" si="3"/>
        <v>1.8882876825222803E-2</v>
      </c>
      <c r="F61" s="37">
        <v>93342</v>
      </c>
      <c r="G61" s="51"/>
      <c r="H61" s="51"/>
      <c r="I61" s="51"/>
      <c r="J61" s="62"/>
      <c r="K61" s="59"/>
      <c r="L61" s="59"/>
      <c r="M61" s="59"/>
      <c r="N61" s="59"/>
    </row>
    <row r="62" spans="1:14" ht="12.75" customHeight="1" x14ac:dyDescent="0.2">
      <c r="A62" s="63" t="s">
        <v>294</v>
      </c>
      <c r="B62" s="37">
        <v>101881</v>
      </c>
      <c r="C62" s="64">
        <v>91612.1</v>
      </c>
      <c r="D62" s="65">
        <f t="shared" si="2"/>
        <v>10268.899999999994</v>
      </c>
      <c r="E62" s="67">
        <f t="shared" si="3"/>
        <v>0.11209108840426094</v>
      </c>
      <c r="F62" s="37">
        <v>101881</v>
      </c>
      <c r="G62" s="51"/>
      <c r="H62" s="51"/>
      <c r="I62" s="51"/>
      <c r="J62" s="62"/>
      <c r="K62" s="59"/>
      <c r="L62" s="59"/>
      <c r="M62" s="59"/>
      <c r="N62" s="59"/>
    </row>
    <row r="63" spans="1:14" ht="12.75" customHeight="1" x14ac:dyDescent="0.2">
      <c r="A63" s="63" t="s">
        <v>295</v>
      </c>
      <c r="B63" s="37">
        <v>91061</v>
      </c>
      <c r="C63" s="64">
        <v>91612.1</v>
      </c>
      <c r="D63" s="65">
        <f t="shared" si="2"/>
        <v>-551.10000000000582</v>
      </c>
      <c r="E63" s="67">
        <f t="shared" si="3"/>
        <v>-6.0155809112552357E-3</v>
      </c>
      <c r="F63" s="37">
        <v>91061</v>
      </c>
      <c r="G63" s="51"/>
      <c r="H63" s="51"/>
      <c r="I63" s="51"/>
      <c r="J63" s="62"/>
      <c r="K63" s="59"/>
      <c r="L63" s="59"/>
      <c r="M63" s="59"/>
      <c r="N63" s="59"/>
    </row>
    <row r="64" spans="1:14" ht="12.75" customHeight="1" x14ac:dyDescent="0.2">
      <c r="A64" s="63" t="s">
        <v>296</v>
      </c>
      <c r="B64" s="37">
        <v>93547</v>
      </c>
      <c r="C64" s="64">
        <v>91612.1</v>
      </c>
      <c r="D64" s="65">
        <f t="shared" si="2"/>
        <v>1934.8999999999942</v>
      </c>
      <c r="E64" s="67">
        <f t="shared" si="3"/>
        <v>2.1120572500794046E-2</v>
      </c>
      <c r="F64" s="37">
        <v>93547</v>
      </c>
      <c r="G64" s="51"/>
      <c r="H64" s="51"/>
      <c r="I64" s="51"/>
      <c r="J64" s="62"/>
      <c r="K64" s="59"/>
      <c r="L64" s="59"/>
      <c r="M64" s="59"/>
      <c r="N64" s="59"/>
    </row>
    <row r="65" spans="1:14" ht="12.75" customHeight="1" x14ac:dyDescent="0.2">
      <c r="A65" s="63" t="s">
        <v>297</v>
      </c>
      <c r="B65" s="37">
        <v>84442</v>
      </c>
      <c r="C65" s="64">
        <v>91612.1</v>
      </c>
      <c r="D65" s="65">
        <f t="shared" si="2"/>
        <v>-7170.1000000000058</v>
      </c>
      <c r="E65" s="67">
        <f t="shared" si="3"/>
        <v>-7.8265862260552974E-2</v>
      </c>
      <c r="F65" s="37">
        <v>84442</v>
      </c>
      <c r="G65" s="51"/>
      <c r="H65" s="51"/>
      <c r="I65" s="51"/>
      <c r="J65" s="62"/>
      <c r="K65" s="59"/>
      <c r="L65" s="59"/>
      <c r="M65" s="59"/>
      <c r="N65" s="59"/>
    </row>
    <row r="66" spans="1:14" ht="12.75" customHeight="1" x14ac:dyDescent="0.2">
      <c r="A66" s="63" t="s">
        <v>298</v>
      </c>
      <c r="B66" s="37">
        <v>95532</v>
      </c>
      <c r="C66" s="64">
        <v>91612.1</v>
      </c>
      <c r="D66" s="65">
        <f t="shared" si="2"/>
        <v>3919.8999999999942</v>
      </c>
      <c r="E66" s="67">
        <f t="shared" si="3"/>
        <v>4.2788015993520438E-2</v>
      </c>
      <c r="F66" s="37">
        <v>95532</v>
      </c>
      <c r="G66" s="51"/>
      <c r="H66" s="51"/>
      <c r="I66" s="51"/>
      <c r="J66" s="62"/>
      <c r="K66" s="59"/>
      <c r="L66" s="59"/>
      <c r="M66" s="59"/>
      <c r="N66" s="59"/>
    </row>
    <row r="67" spans="1:14" ht="12.75" customHeight="1" x14ac:dyDescent="0.2">
      <c r="A67" s="63" t="s">
        <v>299</v>
      </c>
      <c r="B67" s="37">
        <v>91736</v>
      </c>
      <c r="C67" s="64">
        <v>91612.1</v>
      </c>
      <c r="D67" s="65">
        <f t="shared" si="2"/>
        <v>123.89999999999418</v>
      </c>
      <c r="E67" s="67">
        <f t="shared" si="3"/>
        <v>1.3524414351378713E-3</v>
      </c>
      <c r="F67" s="37">
        <v>91736</v>
      </c>
      <c r="G67" s="51"/>
      <c r="H67" s="51"/>
      <c r="I67" s="51"/>
      <c r="J67" s="62"/>
      <c r="K67" s="59"/>
      <c r="L67" s="59"/>
      <c r="M67" s="59"/>
      <c r="N67" s="59"/>
    </row>
    <row r="68" spans="1:14" ht="12.75" customHeight="1" x14ac:dyDescent="0.2">
      <c r="A68" s="63" t="s">
        <v>300</v>
      </c>
      <c r="B68" s="37">
        <v>96005</v>
      </c>
      <c r="C68" s="64">
        <v>91612.1</v>
      </c>
      <c r="D68" s="65">
        <f t="shared" si="2"/>
        <v>4392.8999999999942</v>
      </c>
      <c r="E68" s="67">
        <f t="shared" si="3"/>
        <v>4.7951089430326277E-2</v>
      </c>
      <c r="F68" s="37">
        <v>96005</v>
      </c>
      <c r="G68" s="51"/>
      <c r="H68" s="51"/>
      <c r="I68" s="51"/>
      <c r="J68" s="62"/>
      <c r="K68" s="59"/>
      <c r="L68" s="59"/>
      <c r="M68" s="59"/>
      <c r="N68" s="59"/>
    </row>
    <row r="69" spans="1:14" ht="12.75" customHeight="1" x14ac:dyDescent="0.2">
      <c r="A69" s="63" t="s">
        <v>301</v>
      </c>
      <c r="B69" s="37">
        <v>92000</v>
      </c>
      <c r="C69" s="64">
        <v>91612.1</v>
      </c>
      <c r="D69" s="65">
        <f t="shared" si="2"/>
        <v>387.89999999999418</v>
      </c>
      <c r="E69" s="67">
        <f t="shared" si="3"/>
        <v>4.2341568417271751E-3</v>
      </c>
      <c r="F69" s="37">
        <v>92000</v>
      </c>
      <c r="G69" s="51"/>
      <c r="H69" s="51"/>
      <c r="I69" s="51"/>
      <c r="J69" s="62"/>
      <c r="K69" s="59"/>
      <c r="L69" s="59"/>
      <c r="M69" s="59"/>
      <c r="N69" s="59"/>
    </row>
    <row r="70" spans="1:14" ht="12.75" customHeight="1" x14ac:dyDescent="0.2">
      <c r="A70" s="63" t="s">
        <v>302</v>
      </c>
      <c r="B70" s="37">
        <v>96895</v>
      </c>
      <c r="C70" s="64">
        <v>91612.1</v>
      </c>
      <c r="D70" s="65">
        <f t="shared" si="2"/>
        <v>5282.8999999999942</v>
      </c>
      <c r="E70" s="67">
        <f t="shared" si="3"/>
        <v>5.7665963338903857E-2</v>
      </c>
      <c r="F70" s="37">
        <v>96895</v>
      </c>
      <c r="G70" s="51"/>
      <c r="H70" s="51"/>
      <c r="I70" s="51"/>
      <c r="J70" s="62"/>
      <c r="K70" s="59"/>
      <c r="L70" s="59"/>
      <c r="M70" s="59"/>
      <c r="N70" s="59"/>
    </row>
    <row r="71" spans="1:14" ht="12.75" customHeight="1" x14ac:dyDescent="0.2">
      <c r="A71" s="63" t="s">
        <v>303</v>
      </c>
      <c r="B71" s="37">
        <v>90213</v>
      </c>
      <c r="C71" s="64">
        <v>91612.1</v>
      </c>
      <c r="D71" s="65">
        <f t="shared" si="2"/>
        <v>-1399.1000000000058</v>
      </c>
      <c r="E71" s="67">
        <f t="shared" si="3"/>
        <v>-1.5272000096057243E-2</v>
      </c>
      <c r="F71" s="37">
        <v>90213</v>
      </c>
      <c r="G71" s="51"/>
      <c r="H71" s="51"/>
      <c r="I71" s="51"/>
      <c r="J71" s="62"/>
      <c r="K71" s="59"/>
      <c r="L71" s="59"/>
      <c r="M71" s="59"/>
      <c r="N71" s="59"/>
    </row>
    <row r="72" spans="1:14" ht="12.75" customHeight="1" x14ac:dyDescent="0.2">
      <c r="A72" s="63" t="s">
        <v>304</v>
      </c>
      <c r="B72" s="37">
        <v>95289</v>
      </c>
      <c r="C72" s="64">
        <v>91612.1</v>
      </c>
      <c r="D72" s="65">
        <f t="shared" si="2"/>
        <v>3676.8999999999942</v>
      </c>
      <c r="E72" s="67">
        <f t="shared" si="3"/>
        <v>4.0135527948818923E-2</v>
      </c>
      <c r="F72" s="37">
        <v>95289</v>
      </c>
      <c r="G72" s="51"/>
      <c r="H72" s="51"/>
      <c r="I72" s="51"/>
      <c r="J72" s="62"/>
      <c r="K72" s="59"/>
      <c r="L72" s="59"/>
      <c r="M72" s="59"/>
      <c r="N72" s="59"/>
    </row>
    <row r="73" spans="1:14" ht="12.75" customHeight="1" x14ac:dyDescent="0.2">
      <c r="A73" s="63" t="s">
        <v>305</v>
      </c>
      <c r="B73" s="37">
        <v>106047</v>
      </c>
      <c r="C73" s="64">
        <v>91612.1</v>
      </c>
      <c r="D73" s="65">
        <f t="shared" si="2"/>
        <v>14434.899999999994</v>
      </c>
      <c r="E73" s="67">
        <f t="shared" si="3"/>
        <v>0.15756543076733306</v>
      </c>
      <c r="F73" s="37">
        <v>106047</v>
      </c>
      <c r="G73" s="51"/>
      <c r="H73" s="51"/>
      <c r="I73" s="51"/>
      <c r="J73" s="62"/>
      <c r="K73" s="59"/>
      <c r="L73" s="59"/>
      <c r="M73" s="59"/>
      <c r="N73" s="59"/>
    </row>
    <row r="74" spans="1:14" ht="12.75" customHeight="1" x14ac:dyDescent="0.2">
      <c r="A74" s="63" t="s">
        <v>306</v>
      </c>
      <c r="B74" s="37">
        <v>102343</v>
      </c>
      <c r="C74" s="64">
        <v>91612.1</v>
      </c>
      <c r="D74" s="65">
        <f t="shared" si="2"/>
        <v>10730.899999999994</v>
      </c>
      <c r="E74" s="67">
        <f t="shared" si="3"/>
        <v>0.11713409036579223</v>
      </c>
      <c r="F74" s="37">
        <v>102343</v>
      </c>
      <c r="G74" s="51"/>
      <c r="H74" s="51"/>
      <c r="I74" s="51"/>
      <c r="J74" s="62"/>
      <c r="K74" s="59"/>
      <c r="L74" s="59"/>
      <c r="M74" s="59"/>
      <c r="N74" s="59"/>
    </row>
    <row r="75" spans="1:14" ht="12.75" customHeight="1" x14ac:dyDescent="0.2">
      <c r="A75" s="63" t="s">
        <v>307</v>
      </c>
      <c r="B75" s="37">
        <v>98047</v>
      </c>
      <c r="C75" s="64">
        <v>91612.1</v>
      </c>
      <c r="D75" s="65">
        <f t="shared" si="2"/>
        <v>6434.8999999999942</v>
      </c>
      <c r="E75" s="67">
        <f t="shared" si="3"/>
        <v>7.0240721476748091E-2</v>
      </c>
      <c r="F75" s="37">
        <v>98047</v>
      </c>
      <c r="G75" s="51"/>
      <c r="H75" s="51"/>
      <c r="I75" s="51"/>
      <c r="J75" s="51"/>
    </row>
    <row r="76" spans="1:14" ht="12.75" customHeight="1" x14ac:dyDescent="0.2">
      <c r="A76" s="63" t="s">
        <v>308</v>
      </c>
      <c r="B76" s="37">
        <v>100794</v>
      </c>
      <c r="C76" s="64">
        <v>91612.1</v>
      </c>
      <c r="D76" s="65">
        <f t="shared" ref="D76" si="4">B76-C76</f>
        <v>9181.8999999999942</v>
      </c>
      <c r="E76" s="67">
        <f t="shared" ref="E76" si="5">(D76/C76)</f>
        <v>0.10022584352940271</v>
      </c>
      <c r="F76" s="37">
        <v>100794</v>
      </c>
    </row>
    <row r="77" spans="1:14" ht="12.75" customHeight="1" x14ac:dyDescent="0.2">
      <c r="A77" s="63" t="s">
        <v>312</v>
      </c>
      <c r="B77" s="37">
        <v>98123</v>
      </c>
      <c r="C77" s="64">
        <v>91612.1</v>
      </c>
      <c r="D77" s="65">
        <f t="shared" ref="D77:D111" si="6">B77-C77</f>
        <v>6510.8999999999942</v>
      </c>
      <c r="E77" s="67">
        <f t="shared" ref="E77:E111" si="7">(D77/C77)</f>
        <v>7.107030621500865E-2</v>
      </c>
      <c r="F77" s="37">
        <v>98123</v>
      </c>
    </row>
    <row r="78" spans="1:14" ht="12.75" customHeight="1" x14ac:dyDescent="0.2">
      <c r="A78" s="63" t="s">
        <v>313</v>
      </c>
      <c r="B78" s="37">
        <v>103428</v>
      </c>
      <c r="C78" s="64">
        <v>91612.1</v>
      </c>
      <c r="D78" s="65">
        <f t="shared" si="6"/>
        <v>11815.899999999994</v>
      </c>
      <c r="E78" s="67">
        <f t="shared" si="7"/>
        <v>0.12897750406332781</v>
      </c>
      <c r="F78" s="37">
        <v>103428</v>
      </c>
    </row>
    <row r="79" spans="1:14" ht="12.75" customHeight="1" x14ac:dyDescent="0.2">
      <c r="A79" s="63" t="s">
        <v>314</v>
      </c>
      <c r="B79" s="37">
        <v>89724</v>
      </c>
      <c r="C79" s="64">
        <v>91612.1</v>
      </c>
      <c r="D79" s="65">
        <f t="shared" si="6"/>
        <v>-1888.1000000000058</v>
      </c>
      <c r="E79" s="67">
        <f t="shared" si="7"/>
        <v>-2.060972295144425E-2</v>
      </c>
      <c r="F79" s="37">
        <v>89724</v>
      </c>
    </row>
    <row r="80" spans="1:14" ht="12.75" customHeight="1" x14ac:dyDescent="0.2">
      <c r="A80" s="63" t="s">
        <v>315</v>
      </c>
      <c r="B80" s="37">
        <v>83954</v>
      </c>
      <c r="C80" s="64">
        <v>91612.1</v>
      </c>
      <c r="D80" s="65">
        <f t="shared" si="6"/>
        <v>-7658.1000000000058</v>
      </c>
      <c r="E80" s="67">
        <f t="shared" si="7"/>
        <v>-8.359266952727866E-2</v>
      </c>
      <c r="F80" s="37">
        <v>83954</v>
      </c>
    </row>
    <row r="81" spans="1:6" ht="12.75" customHeight="1" x14ac:dyDescent="0.2">
      <c r="A81" s="63" t="s">
        <v>316</v>
      </c>
      <c r="B81" s="37">
        <v>97571</v>
      </c>
      <c r="C81" s="64">
        <v>91612.1</v>
      </c>
      <c r="D81" s="65">
        <f t="shared" si="6"/>
        <v>5958.8999999999942</v>
      </c>
      <c r="E81" s="67">
        <f t="shared" si="7"/>
        <v>6.5044901273958289E-2</v>
      </c>
      <c r="F81" s="37">
        <v>97571</v>
      </c>
    </row>
    <row r="82" spans="1:6" ht="12.75" customHeight="1" x14ac:dyDescent="0.2">
      <c r="A82" s="63" t="s">
        <v>317</v>
      </c>
      <c r="B82" s="37">
        <v>84301</v>
      </c>
      <c r="C82" s="64">
        <v>91612.1</v>
      </c>
      <c r="D82" s="65">
        <f t="shared" si="6"/>
        <v>-7311.1000000000058</v>
      </c>
      <c r="E82" s="67">
        <f t="shared" si="7"/>
        <v>-7.9804960261799535E-2</v>
      </c>
      <c r="F82" s="37">
        <v>84301</v>
      </c>
    </row>
    <row r="83" spans="1:6" ht="12.75" customHeight="1" x14ac:dyDescent="0.2">
      <c r="A83" s="63" t="s">
        <v>318</v>
      </c>
      <c r="B83" s="37">
        <v>88619</v>
      </c>
      <c r="C83" s="64">
        <v>91612.1</v>
      </c>
      <c r="D83" s="65">
        <f t="shared" si="6"/>
        <v>-2993.1000000000058</v>
      </c>
      <c r="E83" s="67">
        <f t="shared" si="7"/>
        <v>-3.2671448422206296E-2</v>
      </c>
      <c r="F83" s="37">
        <v>88619</v>
      </c>
    </row>
    <row r="84" spans="1:6" ht="12.75" customHeight="1" x14ac:dyDescent="0.2">
      <c r="A84" s="63" t="s">
        <v>319</v>
      </c>
      <c r="B84" s="37">
        <v>84913</v>
      </c>
      <c r="C84" s="64">
        <v>91612.1</v>
      </c>
      <c r="D84" s="65">
        <f t="shared" si="6"/>
        <v>-6699.1000000000058</v>
      </c>
      <c r="E84" s="67">
        <f t="shared" si="7"/>
        <v>-7.3124620001069784E-2</v>
      </c>
      <c r="F84" s="37">
        <v>84913</v>
      </c>
    </row>
    <row r="85" spans="1:6" ht="12.75" customHeight="1" x14ac:dyDescent="0.2">
      <c r="A85" s="63" t="s">
        <v>320</v>
      </c>
      <c r="B85" s="37">
        <v>84730</v>
      </c>
      <c r="C85" s="64">
        <v>91612.1</v>
      </c>
      <c r="D85" s="65">
        <f t="shared" si="6"/>
        <v>-6882.1000000000058</v>
      </c>
      <c r="E85" s="67">
        <f t="shared" si="7"/>
        <v>-7.5122172726091924E-2</v>
      </c>
      <c r="F85" s="37">
        <v>84730</v>
      </c>
    </row>
    <row r="86" spans="1:6" ht="12.75" customHeight="1" x14ac:dyDescent="0.2">
      <c r="A86" s="63" t="s">
        <v>321</v>
      </c>
      <c r="B86" s="37">
        <v>89654</v>
      </c>
      <c r="C86" s="64">
        <v>91612.1</v>
      </c>
      <c r="D86" s="65">
        <f t="shared" si="6"/>
        <v>-1958.1000000000058</v>
      </c>
      <c r="E86" s="67">
        <f t="shared" si="7"/>
        <v>-2.1373814157736867E-2</v>
      </c>
      <c r="F86" s="37">
        <v>89654</v>
      </c>
    </row>
    <row r="87" spans="1:6" ht="12.75" customHeight="1" x14ac:dyDescent="0.2">
      <c r="A87" s="63" t="s">
        <v>322</v>
      </c>
      <c r="B87" s="37">
        <v>103390</v>
      </c>
      <c r="C87" s="64">
        <v>91612.1</v>
      </c>
      <c r="D87" s="65">
        <f t="shared" si="6"/>
        <v>11777.899999999994</v>
      </c>
      <c r="E87" s="67">
        <f t="shared" si="7"/>
        <v>0.12856271169419753</v>
      </c>
      <c r="F87" s="37">
        <v>103390</v>
      </c>
    </row>
    <row r="88" spans="1:6" ht="12.75" customHeight="1" x14ac:dyDescent="0.2">
      <c r="A88" s="63" t="s">
        <v>323</v>
      </c>
      <c r="B88" s="37">
        <v>97960</v>
      </c>
      <c r="C88" s="64">
        <v>91612.1</v>
      </c>
      <c r="D88" s="65">
        <f t="shared" si="6"/>
        <v>6347.8999999999942</v>
      </c>
      <c r="E88" s="67">
        <f t="shared" si="7"/>
        <v>6.9291065263212978E-2</v>
      </c>
      <c r="F88" s="37">
        <v>97960</v>
      </c>
    </row>
    <row r="89" spans="1:6" ht="12.75" customHeight="1" x14ac:dyDescent="0.2">
      <c r="A89" s="63" t="s">
        <v>324</v>
      </c>
      <c r="B89" s="37">
        <v>102154</v>
      </c>
      <c r="C89" s="64">
        <v>91612.1</v>
      </c>
      <c r="D89" s="65">
        <f t="shared" si="6"/>
        <v>10541.899999999994</v>
      </c>
      <c r="E89" s="67">
        <f t="shared" si="7"/>
        <v>0.11507104410880215</v>
      </c>
      <c r="F89" s="37">
        <v>102154</v>
      </c>
    </row>
    <row r="90" spans="1:6" ht="12.75" customHeight="1" x14ac:dyDescent="0.2">
      <c r="A90" s="63" t="s">
        <v>325</v>
      </c>
      <c r="B90" s="37">
        <v>94136</v>
      </c>
      <c r="C90" s="64">
        <v>91612.1</v>
      </c>
      <c r="D90" s="65">
        <f t="shared" si="6"/>
        <v>2523.8999999999942</v>
      </c>
      <c r="E90" s="67">
        <f t="shared" si="7"/>
        <v>2.7549854222313364E-2</v>
      </c>
      <c r="F90" s="37">
        <v>94136</v>
      </c>
    </row>
    <row r="91" spans="1:6" ht="12.75" customHeight="1" x14ac:dyDescent="0.2">
      <c r="A91" s="63" t="s">
        <v>326</v>
      </c>
      <c r="B91" s="37">
        <v>99910</v>
      </c>
      <c r="C91" s="64">
        <v>91612.1</v>
      </c>
      <c r="D91" s="65">
        <f t="shared" si="6"/>
        <v>8297.8999999999942</v>
      </c>
      <c r="E91" s="67">
        <f t="shared" si="7"/>
        <v>9.0576463152793066E-2</v>
      </c>
      <c r="F91" s="37">
        <v>99910</v>
      </c>
    </row>
    <row r="92" spans="1:6" ht="12.75" customHeight="1" x14ac:dyDescent="0.2">
      <c r="A92" s="63" t="s">
        <v>327</v>
      </c>
      <c r="B92" s="37">
        <v>90713</v>
      </c>
      <c r="C92" s="64">
        <v>91612.1</v>
      </c>
      <c r="D92" s="65">
        <f t="shared" si="6"/>
        <v>-899.10000000000582</v>
      </c>
      <c r="E92" s="67">
        <f t="shared" si="7"/>
        <v>-9.8142057653956821E-3</v>
      </c>
      <c r="F92" s="37">
        <v>90713</v>
      </c>
    </row>
    <row r="93" spans="1:6" ht="12.75" customHeight="1" x14ac:dyDescent="0.2">
      <c r="A93" s="63" t="s">
        <v>328</v>
      </c>
      <c r="B93" s="37">
        <v>85111</v>
      </c>
      <c r="C93" s="64">
        <v>91612.1</v>
      </c>
      <c r="D93" s="65">
        <f t="shared" si="6"/>
        <v>-6501.1000000000058</v>
      </c>
      <c r="E93" s="67">
        <f t="shared" si="7"/>
        <v>-7.0963333446127805E-2</v>
      </c>
      <c r="F93" s="37">
        <v>85111</v>
      </c>
    </row>
    <row r="94" spans="1:6" ht="12.75" customHeight="1" x14ac:dyDescent="0.2">
      <c r="A94" s="63" t="s">
        <v>329</v>
      </c>
      <c r="B94" s="37">
        <v>97290</v>
      </c>
      <c r="C94" s="64">
        <v>91612.1</v>
      </c>
      <c r="D94" s="65">
        <f t="shared" si="6"/>
        <v>5677.8999999999942</v>
      </c>
      <c r="E94" s="67">
        <f t="shared" si="7"/>
        <v>6.1977620860126488E-2</v>
      </c>
      <c r="F94" s="37">
        <v>97290</v>
      </c>
    </row>
    <row r="95" spans="1:6" ht="12.75" customHeight="1" x14ac:dyDescent="0.2">
      <c r="A95" s="63" t="s">
        <v>330</v>
      </c>
      <c r="B95" s="37">
        <v>90570</v>
      </c>
      <c r="C95" s="64">
        <v>91612.1</v>
      </c>
      <c r="D95" s="65">
        <f t="shared" si="6"/>
        <v>-1042.1000000000058</v>
      </c>
      <c r="E95" s="67">
        <f t="shared" si="7"/>
        <v>-1.1375134943964889E-2</v>
      </c>
      <c r="F95" s="37">
        <v>90570</v>
      </c>
    </row>
    <row r="96" spans="1:6" ht="12.75" customHeight="1" x14ac:dyDescent="0.2">
      <c r="A96" s="63" t="s">
        <v>331</v>
      </c>
      <c r="B96" s="37">
        <v>77994</v>
      </c>
      <c r="C96" s="64">
        <v>91612.1</v>
      </c>
      <c r="D96" s="65">
        <f t="shared" si="6"/>
        <v>-13618.100000000006</v>
      </c>
      <c r="E96" s="67">
        <f t="shared" si="7"/>
        <v>-0.14864957794876446</v>
      </c>
      <c r="F96" s="37">
        <v>77994</v>
      </c>
    </row>
    <row r="97" spans="1:6" ht="12.75" customHeight="1" x14ac:dyDescent="0.2">
      <c r="A97" s="63" t="s">
        <v>332</v>
      </c>
      <c r="B97" s="37">
        <v>83134</v>
      </c>
      <c r="C97" s="64">
        <v>91612.1</v>
      </c>
      <c r="D97" s="65">
        <f t="shared" si="6"/>
        <v>-8478.1000000000058</v>
      </c>
      <c r="E97" s="67">
        <f t="shared" si="7"/>
        <v>-9.2543452229563616E-2</v>
      </c>
      <c r="F97" s="37">
        <v>83134</v>
      </c>
    </row>
    <row r="98" spans="1:6" ht="12.75" customHeight="1" x14ac:dyDescent="0.2">
      <c r="A98" s="63" t="s">
        <v>333</v>
      </c>
      <c r="B98" s="37">
        <v>83394</v>
      </c>
      <c r="C98" s="64">
        <v>91612.1</v>
      </c>
      <c r="D98" s="65">
        <f t="shared" si="6"/>
        <v>-8218.1000000000058</v>
      </c>
      <c r="E98" s="67">
        <f t="shared" si="7"/>
        <v>-8.9705399177619605E-2</v>
      </c>
      <c r="F98" s="37">
        <v>83394</v>
      </c>
    </row>
    <row r="99" spans="1:6" ht="12.75" customHeight="1" x14ac:dyDescent="0.2">
      <c r="A99" s="63" t="s">
        <v>334</v>
      </c>
      <c r="B99" s="37">
        <v>85763</v>
      </c>
      <c r="C99" s="64">
        <v>91612.1</v>
      </c>
      <c r="D99" s="65">
        <f t="shared" si="6"/>
        <v>-5849.1000000000058</v>
      </c>
      <c r="E99" s="67">
        <f t="shared" si="7"/>
        <v>-6.3846369638945133E-2</v>
      </c>
      <c r="F99" s="37">
        <v>85763</v>
      </c>
    </row>
    <row r="100" spans="1:6" ht="12.75" customHeight="1" x14ac:dyDescent="0.2">
      <c r="A100" s="63" t="s">
        <v>335</v>
      </c>
      <c r="B100" s="37">
        <v>82847</v>
      </c>
      <c r="C100" s="64">
        <v>91612.1</v>
      </c>
      <c r="D100" s="65">
        <f t="shared" si="6"/>
        <v>-8765.1000000000058</v>
      </c>
      <c r="E100" s="67">
        <f t="shared" si="7"/>
        <v>-9.5676226175363352E-2</v>
      </c>
      <c r="F100" s="37">
        <v>82847</v>
      </c>
    </row>
    <row r="101" spans="1:6" ht="12.75" customHeight="1" x14ac:dyDescent="0.2">
      <c r="A101" s="63" t="s">
        <v>336</v>
      </c>
      <c r="B101" s="37">
        <v>88733</v>
      </c>
      <c r="C101" s="64">
        <v>91612.1</v>
      </c>
      <c r="D101" s="65">
        <f t="shared" si="6"/>
        <v>-2879.1000000000058</v>
      </c>
      <c r="E101" s="67">
        <f t="shared" si="7"/>
        <v>-3.1427071314815459E-2</v>
      </c>
      <c r="F101" s="37">
        <v>88733</v>
      </c>
    </row>
    <row r="102" spans="1:6" ht="12.75" customHeight="1" x14ac:dyDescent="0.2">
      <c r="A102" s="63" t="s">
        <v>337</v>
      </c>
      <c r="B102" s="37">
        <v>94355</v>
      </c>
      <c r="C102" s="64">
        <v>91612.1</v>
      </c>
      <c r="D102" s="65">
        <f t="shared" si="6"/>
        <v>2742.8999999999942</v>
      </c>
      <c r="E102" s="67">
        <f t="shared" si="7"/>
        <v>2.9940368139143126E-2</v>
      </c>
      <c r="F102" s="37">
        <v>94355</v>
      </c>
    </row>
    <row r="103" spans="1:6" ht="12.75" customHeight="1" x14ac:dyDescent="0.2">
      <c r="A103" s="63" t="s">
        <v>338</v>
      </c>
      <c r="B103" s="37">
        <v>84128</v>
      </c>
      <c r="C103" s="64">
        <v>91612.1</v>
      </c>
      <c r="D103" s="65">
        <f t="shared" si="6"/>
        <v>-7484.1000000000058</v>
      </c>
      <c r="E103" s="67">
        <f t="shared" si="7"/>
        <v>-8.1693357100208433E-2</v>
      </c>
      <c r="F103" s="37">
        <v>84128</v>
      </c>
    </row>
    <row r="104" spans="1:6" ht="12.75" customHeight="1" x14ac:dyDescent="0.2">
      <c r="A104" s="63" t="s">
        <v>339</v>
      </c>
      <c r="B104" s="37">
        <v>90208</v>
      </c>
      <c r="C104" s="64">
        <v>91612.1</v>
      </c>
      <c r="D104" s="65">
        <f t="shared" si="6"/>
        <v>-1404.1000000000058</v>
      </c>
      <c r="E104" s="67">
        <f t="shared" si="7"/>
        <v>-1.5326578039363858E-2</v>
      </c>
      <c r="F104" s="37">
        <v>90208</v>
      </c>
    </row>
    <row r="105" spans="1:6" ht="12.75" customHeight="1" x14ac:dyDescent="0.2">
      <c r="A105" s="63" t="s">
        <v>340</v>
      </c>
      <c r="B105" s="37">
        <v>95238</v>
      </c>
      <c r="C105" s="64">
        <v>91612.1</v>
      </c>
      <c r="D105" s="65">
        <f t="shared" si="6"/>
        <v>3625.8999999999942</v>
      </c>
      <c r="E105" s="67">
        <f t="shared" si="7"/>
        <v>3.957883292709144E-2</v>
      </c>
      <c r="F105" s="37">
        <v>95238</v>
      </c>
    </row>
    <row r="106" spans="1:6" ht="12.75" customHeight="1" x14ac:dyDescent="0.2">
      <c r="A106" s="63" t="s">
        <v>341</v>
      </c>
      <c r="B106" s="37">
        <v>91948</v>
      </c>
      <c r="C106" s="64">
        <v>91612.1</v>
      </c>
      <c r="D106" s="65">
        <f t="shared" si="6"/>
        <v>335.89999999999418</v>
      </c>
      <c r="E106" s="67">
        <f t="shared" si="7"/>
        <v>3.6665462313383731E-3</v>
      </c>
      <c r="F106" s="37">
        <v>91948</v>
      </c>
    </row>
    <row r="107" spans="1:6" ht="12.75" customHeight="1" x14ac:dyDescent="0.2">
      <c r="A107" s="63" t="s">
        <v>342</v>
      </c>
      <c r="B107" s="37">
        <v>91357</v>
      </c>
      <c r="C107" s="64">
        <v>91612.1</v>
      </c>
      <c r="D107" s="65">
        <f t="shared" si="6"/>
        <v>-255.10000000000582</v>
      </c>
      <c r="E107" s="67">
        <f t="shared" si="7"/>
        <v>-2.7845666675035919E-3</v>
      </c>
      <c r="F107" s="37">
        <v>91357</v>
      </c>
    </row>
    <row r="108" spans="1:6" ht="12.75" customHeight="1" x14ac:dyDescent="0.2">
      <c r="A108" s="63" t="s">
        <v>343</v>
      </c>
      <c r="B108" s="37">
        <v>93246</v>
      </c>
      <c r="C108" s="64">
        <v>91612.1</v>
      </c>
      <c r="D108" s="65">
        <f t="shared" si="6"/>
        <v>1633.8999999999942</v>
      </c>
      <c r="E108" s="67">
        <f t="shared" si="7"/>
        <v>1.7834980313735784E-2</v>
      </c>
      <c r="F108" s="37">
        <v>93246</v>
      </c>
    </row>
    <row r="109" spans="1:6" ht="12.75" customHeight="1" x14ac:dyDescent="0.2">
      <c r="A109" s="63" t="s">
        <v>344</v>
      </c>
      <c r="B109" s="37">
        <v>86352</v>
      </c>
      <c r="C109" s="64">
        <v>91612.1</v>
      </c>
      <c r="D109" s="65">
        <f t="shared" si="6"/>
        <v>-5260.1000000000058</v>
      </c>
      <c r="E109" s="67">
        <f t="shared" si="7"/>
        <v>-5.7417087917425814E-2</v>
      </c>
      <c r="F109" s="37">
        <v>86352</v>
      </c>
    </row>
    <row r="110" spans="1:6" ht="12.75" customHeight="1" x14ac:dyDescent="0.2">
      <c r="A110" s="63" t="s">
        <v>345</v>
      </c>
      <c r="B110" s="37">
        <v>84119</v>
      </c>
      <c r="C110" s="64">
        <v>91612.1</v>
      </c>
      <c r="D110" s="65">
        <f t="shared" si="6"/>
        <v>-7493.1000000000058</v>
      </c>
      <c r="E110" s="67">
        <f t="shared" si="7"/>
        <v>-8.1791597398160346E-2</v>
      </c>
      <c r="F110" s="37">
        <v>84119</v>
      </c>
    </row>
    <row r="111" spans="1:6" ht="12.75" customHeight="1" x14ac:dyDescent="0.2">
      <c r="A111" s="63" t="s">
        <v>346</v>
      </c>
      <c r="B111" s="37">
        <v>83518</v>
      </c>
      <c r="C111" s="64">
        <v>91612.1</v>
      </c>
      <c r="D111" s="65">
        <f t="shared" si="6"/>
        <v>-8094.1000000000058</v>
      </c>
      <c r="E111" s="67">
        <f t="shared" si="7"/>
        <v>-8.8351866183615541E-2</v>
      </c>
      <c r="F111" s="37">
        <v>83518</v>
      </c>
    </row>
    <row r="112" spans="1:6" ht="12.75" customHeight="1" x14ac:dyDescent="0.2"/>
    <row r="113" spans="1:5" ht="12.75" customHeight="1" x14ac:dyDescent="0.2">
      <c r="A113" s="4" t="s">
        <v>157</v>
      </c>
      <c r="B113" s="25">
        <f>SUM(B2:B111)</f>
        <v>10077331</v>
      </c>
    </row>
    <row r="114" spans="1:5" ht="12.75" customHeight="1" x14ac:dyDescent="0.2"/>
    <row r="115" spans="1:5" ht="12.75" customHeight="1" x14ac:dyDescent="0.2">
      <c r="A115" s="4" t="s">
        <v>158</v>
      </c>
      <c r="D115" s="11">
        <f>D116+(ABS(D117))</f>
        <v>45124</v>
      </c>
      <c r="E115" s="24">
        <f>E116+(ABS(E117))</f>
        <v>0.49255502275354451</v>
      </c>
    </row>
    <row r="116" spans="1:5" ht="12.75" customHeight="1" x14ac:dyDescent="0.2">
      <c r="A116" s="4" t="s">
        <v>159</v>
      </c>
      <c r="D116" s="11">
        <f>MAXA(D2:D111)</f>
        <v>20383.899999999994</v>
      </c>
      <c r="E116" s="24">
        <f>MAXA(E2:E111)</f>
        <v>0.22250226771354431</v>
      </c>
    </row>
    <row r="117" spans="1:5" ht="12.75" customHeight="1" x14ac:dyDescent="0.2">
      <c r="A117" s="4" t="s">
        <v>160</v>
      </c>
      <c r="D117" s="11">
        <f>MIN(D2:D111)</f>
        <v>-24740.100000000006</v>
      </c>
      <c r="E117" s="24">
        <f>MIN(E2:E111)</f>
        <v>-0.2700527550400002</v>
      </c>
    </row>
    <row r="118" spans="1:5" ht="12.75" customHeight="1" x14ac:dyDescent="0.2"/>
    <row r="119" spans="1:5" ht="12.75" customHeight="1" x14ac:dyDescent="0.2"/>
    <row r="120" spans="1:5" ht="12.75" customHeight="1" x14ac:dyDescent="0.2"/>
    <row r="121" spans="1:5" ht="12.75" customHeight="1" x14ac:dyDescent="0.2"/>
    <row r="122" spans="1:5" ht="12.75" customHeight="1" x14ac:dyDescent="0.2"/>
    <row r="123" spans="1:5" ht="12.75" customHeight="1" x14ac:dyDescent="0.2"/>
    <row r="124" spans="1:5" ht="12.75" customHeight="1" x14ac:dyDescent="0.2"/>
    <row r="125" spans="1:5" ht="12.75" customHeight="1" x14ac:dyDescent="0.2"/>
    <row r="126" spans="1:5" ht="12.75" customHeight="1" x14ac:dyDescent="0.2"/>
    <row r="127" spans="1:5" ht="12.75" customHeight="1" x14ac:dyDescent="0.2"/>
    <row r="128" spans="1:5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</sheetData>
  <phoneticPr fontId="5" type="noConversion"/>
  <printOptions headings="1" gridLines="1"/>
  <pageMargins left="0.25" right="0.25" top="0.75" bottom="0.75" header="0.3" footer="0.3"/>
  <pageSetup scale="93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7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P130"/>
  <sheetViews>
    <sheetView view="pageBreakPreview" topLeftCell="A91" zoomScaleNormal="100" zoomScaleSheetLayoutView="100" workbookViewId="0">
      <selection activeCell="D113" sqref="D113"/>
    </sheetView>
  </sheetViews>
  <sheetFormatPr defaultColWidth="9.140625" defaultRowHeight="12.75" x14ac:dyDescent="0.2"/>
  <cols>
    <col min="1" max="1" width="12" style="4" bestFit="1" customWidth="1"/>
    <col min="2" max="2" width="4" style="5" customWidth="1"/>
    <col min="3" max="3" width="9.85546875" style="15" customWidth="1"/>
    <col min="4" max="4" width="10" style="5" customWidth="1"/>
    <col min="5" max="5" width="9.5703125" style="35" customWidth="1"/>
    <col min="6" max="6" width="10.140625" style="5" customWidth="1"/>
    <col min="7" max="7" width="9.140625" style="35" customWidth="1"/>
    <col min="8" max="8" width="9.5703125" style="5" customWidth="1"/>
    <col min="9" max="9" width="9.140625" style="35" customWidth="1"/>
    <col min="10" max="10" width="9.7109375" style="5" customWidth="1"/>
    <col min="11" max="11" width="9.140625" style="35" customWidth="1"/>
    <col min="12" max="12" width="9.7109375" style="5" customWidth="1"/>
    <col min="13" max="13" width="9.140625" style="35" customWidth="1"/>
    <col min="14" max="14" width="9.140625" style="5" customWidth="1"/>
    <col min="15" max="15" width="9.140625" style="35" customWidth="1"/>
    <col min="16" max="16" width="9.7109375" style="5" customWidth="1"/>
    <col min="17" max="17" width="9.140625" style="15" customWidth="1"/>
    <col min="18" max="18" width="10.85546875" style="12" customWidth="1"/>
    <col min="19" max="19" width="10.28515625" style="35" customWidth="1"/>
    <col min="20" max="20" width="11" style="5" customWidth="1"/>
    <col min="21" max="250" width="9.140625" style="5" customWidth="1"/>
  </cols>
  <sheetData>
    <row r="1" spans="1:250" s="6" customFormat="1" ht="13.5" customHeight="1" x14ac:dyDescent="0.2">
      <c r="A1" s="1" t="s">
        <v>0</v>
      </c>
      <c r="B1" s="2"/>
      <c r="C1" s="17" t="s">
        <v>5</v>
      </c>
      <c r="D1" s="13" t="s">
        <v>6</v>
      </c>
      <c r="E1" s="34" t="s">
        <v>7</v>
      </c>
      <c r="F1" s="14" t="s">
        <v>8</v>
      </c>
      <c r="G1" s="18" t="s">
        <v>9</v>
      </c>
      <c r="H1" s="14" t="s">
        <v>10</v>
      </c>
      <c r="I1" s="34" t="s">
        <v>11</v>
      </c>
      <c r="J1" s="14" t="s">
        <v>12</v>
      </c>
      <c r="K1" s="18" t="s">
        <v>13</v>
      </c>
      <c r="L1" s="14" t="s">
        <v>14</v>
      </c>
      <c r="M1" s="34" t="s">
        <v>15</v>
      </c>
      <c r="N1" s="14" t="s">
        <v>16</v>
      </c>
      <c r="O1" s="18" t="s">
        <v>17</v>
      </c>
      <c r="P1" s="14" t="s">
        <v>18</v>
      </c>
      <c r="Q1" s="18" t="s">
        <v>19</v>
      </c>
      <c r="R1" s="19" t="s">
        <v>20</v>
      </c>
      <c r="S1" s="61" t="s">
        <v>232</v>
      </c>
      <c r="T1" s="60" t="s">
        <v>231</v>
      </c>
      <c r="U1" s="3"/>
      <c r="V1" s="3"/>
    </row>
    <row r="2" spans="1:250" ht="12.75" customHeight="1" x14ac:dyDescent="0.2">
      <c r="A2" s="63" t="s">
        <v>233</v>
      </c>
      <c r="B2" s="68"/>
      <c r="C2" s="69">
        <v>81483</v>
      </c>
      <c r="D2" s="70">
        <v>0.99999999999999989</v>
      </c>
      <c r="E2" s="69">
        <v>22594</v>
      </c>
      <c r="F2" s="70">
        <v>0.27728483241903218</v>
      </c>
      <c r="G2" s="69">
        <v>54460</v>
      </c>
      <c r="H2" s="70">
        <v>0.66836027146766808</v>
      </c>
      <c r="I2" s="69">
        <v>147</v>
      </c>
      <c r="J2" s="70">
        <v>1.8040572880232686E-3</v>
      </c>
      <c r="K2" s="69">
        <v>778</v>
      </c>
      <c r="L2" s="70">
        <v>9.5480038781095445E-3</v>
      </c>
      <c r="M2" s="69">
        <v>18</v>
      </c>
      <c r="N2" s="70">
        <v>2.2090497404366556E-4</v>
      </c>
      <c r="O2" s="69">
        <v>489</v>
      </c>
      <c r="P2" s="70">
        <v>6.0012517948529144E-3</v>
      </c>
      <c r="Q2" s="69">
        <v>2997</v>
      </c>
      <c r="R2" s="70">
        <v>3.6780678178270312E-2</v>
      </c>
      <c r="S2" s="69">
        <v>58889</v>
      </c>
      <c r="T2" s="70">
        <v>0.72271516758096777</v>
      </c>
    </row>
    <row r="3" spans="1:250" ht="12.75" customHeight="1" x14ac:dyDescent="0.2">
      <c r="A3" s="63" t="s">
        <v>234</v>
      </c>
      <c r="B3" s="68"/>
      <c r="C3" s="69">
        <v>73969</v>
      </c>
      <c r="D3" s="70">
        <v>0.99999999999999989</v>
      </c>
      <c r="E3" s="69">
        <v>27299</v>
      </c>
      <c r="F3" s="70">
        <v>0.36906001162649216</v>
      </c>
      <c r="G3" s="69">
        <v>42245</v>
      </c>
      <c r="H3" s="70">
        <v>0.57111763035866381</v>
      </c>
      <c r="I3" s="69">
        <v>196</v>
      </c>
      <c r="J3" s="70">
        <v>2.6497586826913977E-3</v>
      </c>
      <c r="K3" s="69">
        <v>711</v>
      </c>
      <c r="L3" s="70">
        <v>9.6121348132325712E-3</v>
      </c>
      <c r="M3" s="69">
        <v>12</v>
      </c>
      <c r="N3" s="70">
        <v>1.6223012343008557E-4</v>
      </c>
      <c r="O3" s="69">
        <v>462</v>
      </c>
      <c r="P3" s="70">
        <v>6.2458597520582944E-3</v>
      </c>
      <c r="Q3" s="69">
        <v>3044</v>
      </c>
      <c r="R3" s="70">
        <v>4.1152374643431709E-2</v>
      </c>
      <c r="S3" s="69">
        <v>46670</v>
      </c>
      <c r="T3" s="70">
        <v>0.63093998837350784</v>
      </c>
    </row>
    <row r="4" spans="1:250" ht="12.75" customHeight="1" x14ac:dyDescent="0.2">
      <c r="A4" s="63" t="s">
        <v>235</v>
      </c>
      <c r="B4" s="68"/>
      <c r="C4" s="69">
        <v>72391</v>
      </c>
      <c r="D4" s="70">
        <v>1</v>
      </c>
      <c r="E4" s="69">
        <v>3898</v>
      </c>
      <c r="F4" s="70">
        <v>5.384647262781285E-2</v>
      </c>
      <c r="G4" s="69">
        <v>64841</v>
      </c>
      <c r="H4" s="70">
        <v>0.89570526722935173</v>
      </c>
      <c r="I4" s="69">
        <v>169</v>
      </c>
      <c r="J4" s="70">
        <v>2.3345443494357035E-3</v>
      </c>
      <c r="K4" s="69">
        <v>363</v>
      </c>
      <c r="L4" s="70">
        <v>5.0144354961252089E-3</v>
      </c>
      <c r="M4" s="69">
        <v>32</v>
      </c>
      <c r="N4" s="70">
        <v>4.4204390048486688E-4</v>
      </c>
      <c r="O4" s="69">
        <v>562</v>
      </c>
      <c r="P4" s="70">
        <v>7.7633960022654748E-3</v>
      </c>
      <c r="Q4" s="69">
        <v>2526</v>
      </c>
      <c r="R4" s="70">
        <v>3.489384039452418E-2</v>
      </c>
      <c r="S4" s="69">
        <v>68493</v>
      </c>
      <c r="T4" s="70">
        <v>0.94615352737218716</v>
      </c>
    </row>
    <row r="5" spans="1:250" s="52" customFormat="1" ht="12.75" customHeight="1" x14ac:dyDescent="0.2">
      <c r="A5" s="63" t="s">
        <v>236</v>
      </c>
      <c r="B5" s="68"/>
      <c r="C5" s="69">
        <v>91069</v>
      </c>
      <c r="D5" s="70">
        <v>1</v>
      </c>
      <c r="E5" s="69">
        <v>29944</v>
      </c>
      <c r="F5" s="70">
        <v>0.32880563089525522</v>
      </c>
      <c r="G5" s="69">
        <v>40285</v>
      </c>
      <c r="H5" s="70">
        <v>0.44235689422306163</v>
      </c>
      <c r="I5" s="69">
        <v>202</v>
      </c>
      <c r="J5" s="70">
        <v>2.2180983649760073E-3</v>
      </c>
      <c r="K5" s="69">
        <v>15207</v>
      </c>
      <c r="L5" s="70">
        <v>0.16698327641678287</v>
      </c>
      <c r="M5" s="69">
        <v>28</v>
      </c>
      <c r="N5" s="70">
        <v>3.0745917930360495E-4</v>
      </c>
      <c r="O5" s="69">
        <v>884</v>
      </c>
      <c r="P5" s="70">
        <v>9.7069255180138141E-3</v>
      </c>
      <c r="Q5" s="69">
        <v>4519</v>
      </c>
      <c r="R5" s="70">
        <v>4.9621715402606813E-2</v>
      </c>
      <c r="S5" s="69">
        <v>61125</v>
      </c>
      <c r="T5" s="70">
        <v>0.67119436910474473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</row>
    <row r="6" spans="1:250" ht="12.75" customHeight="1" x14ac:dyDescent="0.2">
      <c r="A6" s="63" t="s">
        <v>237</v>
      </c>
      <c r="B6" s="68"/>
      <c r="C6" s="69">
        <v>69458</v>
      </c>
      <c r="D6" s="70">
        <v>1</v>
      </c>
      <c r="E6" s="69">
        <v>11694</v>
      </c>
      <c r="F6" s="70">
        <v>0.16836073598433585</v>
      </c>
      <c r="G6" s="69">
        <v>34003</v>
      </c>
      <c r="H6" s="70">
        <v>0.48954764030061332</v>
      </c>
      <c r="I6" s="69">
        <v>933</v>
      </c>
      <c r="J6" s="70">
        <v>1.3432577960782056E-2</v>
      </c>
      <c r="K6" s="69">
        <v>205</v>
      </c>
      <c r="L6" s="70">
        <v>2.9514238820582224E-3</v>
      </c>
      <c r="M6" s="69">
        <v>9</v>
      </c>
      <c r="N6" s="70">
        <v>1.2957470701719024E-4</v>
      </c>
      <c r="O6" s="69">
        <v>15436</v>
      </c>
      <c r="P6" s="70">
        <v>0.22223501972414986</v>
      </c>
      <c r="Q6" s="69">
        <v>7178</v>
      </c>
      <c r="R6" s="70">
        <v>0.10334302744104351</v>
      </c>
      <c r="S6" s="69">
        <v>57764</v>
      </c>
      <c r="T6" s="70">
        <v>0.83163926401566413</v>
      </c>
    </row>
    <row r="7" spans="1:250" ht="12.75" customHeight="1" x14ac:dyDescent="0.2">
      <c r="A7" s="63" t="s">
        <v>238</v>
      </c>
      <c r="B7" s="68"/>
      <c r="C7" s="69">
        <v>84329</v>
      </c>
      <c r="D7" s="70">
        <v>1</v>
      </c>
      <c r="E7" s="69">
        <v>22351</v>
      </c>
      <c r="F7" s="70">
        <v>0.26504523947870839</v>
      </c>
      <c r="G7" s="69">
        <v>42633</v>
      </c>
      <c r="H7" s="70">
        <v>0.50555562143509347</v>
      </c>
      <c r="I7" s="69">
        <v>818</v>
      </c>
      <c r="J7" s="70">
        <v>9.7001031673564254E-3</v>
      </c>
      <c r="K7" s="69">
        <v>1211</v>
      </c>
      <c r="L7" s="70">
        <v>1.4360421681746493E-2</v>
      </c>
      <c r="M7" s="69">
        <v>45</v>
      </c>
      <c r="N7" s="70">
        <v>5.3362425737290848E-4</v>
      </c>
      <c r="O7" s="69">
        <v>9800</v>
      </c>
      <c r="P7" s="70">
        <v>0.11621150493898896</v>
      </c>
      <c r="Q7" s="69">
        <v>7471</v>
      </c>
      <c r="R7" s="70">
        <v>8.8593485040733319E-2</v>
      </c>
      <c r="S7" s="69">
        <v>61978</v>
      </c>
      <c r="T7" s="70">
        <v>0.73495476052129161</v>
      </c>
    </row>
    <row r="8" spans="1:250" ht="12.75" customHeight="1" x14ac:dyDescent="0.2">
      <c r="A8" s="63" t="s">
        <v>239</v>
      </c>
      <c r="B8" s="68"/>
      <c r="C8" s="69">
        <v>79207</v>
      </c>
      <c r="D8" s="70">
        <v>1</v>
      </c>
      <c r="E8" s="69">
        <v>2367</v>
      </c>
      <c r="F8" s="70">
        <v>2.9883722398272881E-2</v>
      </c>
      <c r="G8" s="69">
        <v>73410</v>
      </c>
      <c r="H8" s="70">
        <v>0.92681202418978126</v>
      </c>
      <c r="I8" s="69">
        <v>190</v>
      </c>
      <c r="J8" s="70">
        <v>2.3987778857929225E-3</v>
      </c>
      <c r="K8" s="69">
        <v>185</v>
      </c>
      <c r="L8" s="70">
        <v>2.3356521519562667E-3</v>
      </c>
      <c r="M8" s="69">
        <v>12</v>
      </c>
      <c r="N8" s="70">
        <v>1.5150176120797405E-4</v>
      </c>
      <c r="O8" s="69">
        <v>566</v>
      </c>
      <c r="P8" s="70">
        <v>7.1458330703094422E-3</v>
      </c>
      <c r="Q8" s="69">
        <v>2477</v>
      </c>
      <c r="R8" s="70">
        <v>3.1272488542679305E-2</v>
      </c>
      <c r="S8" s="69">
        <v>76840</v>
      </c>
      <c r="T8" s="70">
        <v>0.97011627760172714</v>
      </c>
    </row>
    <row r="9" spans="1:250" ht="12.75" customHeight="1" x14ac:dyDescent="0.2">
      <c r="A9" s="63" t="s">
        <v>240</v>
      </c>
      <c r="B9" s="68"/>
      <c r="C9" s="69">
        <v>83410</v>
      </c>
      <c r="D9" s="70">
        <v>1</v>
      </c>
      <c r="E9" s="69">
        <v>3686</v>
      </c>
      <c r="F9" s="70">
        <v>4.419134396355353E-2</v>
      </c>
      <c r="G9" s="69">
        <v>75803</v>
      </c>
      <c r="H9" s="70">
        <v>0.90879990408823885</v>
      </c>
      <c r="I9" s="69">
        <v>249</v>
      </c>
      <c r="J9" s="70">
        <v>2.9852535667186189E-3</v>
      </c>
      <c r="K9" s="69">
        <v>151</v>
      </c>
      <c r="L9" s="70">
        <v>1.8103344922671143E-3</v>
      </c>
      <c r="M9" s="69">
        <v>16</v>
      </c>
      <c r="N9" s="70">
        <v>1.9182352235942932E-4</v>
      </c>
      <c r="O9" s="69">
        <v>728</v>
      </c>
      <c r="P9" s="70">
        <v>8.7279702673540346E-3</v>
      </c>
      <c r="Q9" s="69">
        <v>2777</v>
      </c>
      <c r="R9" s="70">
        <v>3.3293370099508453E-2</v>
      </c>
      <c r="S9" s="69">
        <v>79724</v>
      </c>
      <c r="T9" s="70">
        <v>0.95580865603644649</v>
      </c>
    </row>
    <row r="10" spans="1:250" ht="12.75" customHeight="1" x14ac:dyDescent="0.2">
      <c r="A10" s="63" t="s">
        <v>241</v>
      </c>
      <c r="B10" s="68"/>
      <c r="C10" s="69">
        <v>89088</v>
      </c>
      <c r="D10" s="70">
        <v>1</v>
      </c>
      <c r="E10" s="69">
        <v>18041</v>
      </c>
      <c r="F10" s="70">
        <v>0.20250763290229884</v>
      </c>
      <c r="G10" s="69">
        <v>63553</v>
      </c>
      <c r="H10" s="70">
        <v>0.71337329382183912</v>
      </c>
      <c r="I10" s="69">
        <v>309</v>
      </c>
      <c r="J10" s="70">
        <v>3.4684806034482761E-3</v>
      </c>
      <c r="K10" s="69">
        <v>310</v>
      </c>
      <c r="L10" s="70">
        <v>3.4797054597701148E-3</v>
      </c>
      <c r="M10" s="69">
        <v>17</v>
      </c>
      <c r="N10" s="70">
        <v>1.9082255747126438E-4</v>
      </c>
      <c r="O10" s="69">
        <v>2665</v>
      </c>
      <c r="P10" s="70">
        <v>2.991424209770115E-2</v>
      </c>
      <c r="Q10" s="69">
        <v>4193</v>
      </c>
      <c r="R10" s="70">
        <v>4.7065822557471264E-2</v>
      </c>
      <c r="S10" s="69">
        <v>71047</v>
      </c>
      <c r="T10" s="70">
        <v>0.7974923670977011</v>
      </c>
    </row>
    <row r="11" spans="1:250" ht="12.75" customHeight="1" x14ac:dyDescent="0.2">
      <c r="A11" s="63" t="s">
        <v>242</v>
      </c>
      <c r="B11" s="68"/>
      <c r="C11" s="69">
        <v>88981</v>
      </c>
      <c r="D11" s="70">
        <v>1</v>
      </c>
      <c r="E11" s="69">
        <v>22534</v>
      </c>
      <c r="F11" s="70">
        <v>0.25324507479124758</v>
      </c>
      <c r="G11" s="69">
        <v>60219</v>
      </c>
      <c r="H11" s="70">
        <v>0.67676245490610354</v>
      </c>
      <c r="I11" s="69">
        <v>264</v>
      </c>
      <c r="J11" s="70">
        <v>2.9669255234263496E-3</v>
      </c>
      <c r="K11" s="69">
        <v>505</v>
      </c>
      <c r="L11" s="70">
        <v>5.6753688989784334E-3</v>
      </c>
      <c r="M11" s="69">
        <v>16</v>
      </c>
      <c r="N11" s="70">
        <v>1.7981366808644543E-4</v>
      </c>
      <c r="O11" s="69">
        <v>1066</v>
      </c>
      <c r="P11" s="70">
        <v>1.1980085636259427E-2</v>
      </c>
      <c r="Q11" s="69">
        <v>4377</v>
      </c>
      <c r="R11" s="70">
        <v>4.9190276575898223E-2</v>
      </c>
      <c r="S11" s="69">
        <v>66447</v>
      </c>
      <c r="T11" s="70">
        <v>0.74675492520875242</v>
      </c>
    </row>
    <row r="12" spans="1:250" ht="12.75" customHeight="1" x14ac:dyDescent="0.2">
      <c r="A12" s="63" t="s">
        <v>244</v>
      </c>
      <c r="B12" s="68"/>
      <c r="C12" s="69">
        <v>95989</v>
      </c>
      <c r="D12" s="70">
        <v>1</v>
      </c>
      <c r="E12" s="69">
        <v>61946</v>
      </c>
      <c r="F12" s="70">
        <v>0.64534477908927068</v>
      </c>
      <c r="G12" s="69">
        <v>25482</v>
      </c>
      <c r="H12" s="70">
        <v>0.26546791819896032</v>
      </c>
      <c r="I12" s="69">
        <v>320</v>
      </c>
      <c r="J12" s="70">
        <v>3.3337153215472607E-3</v>
      </c>
      <c r="K12" s="69">
        <v>1344</v>
      </c>
      <c r="L12" s="70">
        <v>1.4001604350498494E-2</v>
      </c>
      <c r="M12" s="69">
        <v>17</v>
      </c>
      <c r="N12" s="70">
        <v>1.7710362645719822E-4</v>
      </c>
      <c r="O12" s="69">
        <v>1112</v>
      </c>
      <c r="P12" s="70">
        <v>1.1584660742376731E-2</v>
      </c>
      <c r="Q12" s="69">
        <v>5768</v>
      </c>
      <c r="R12" s="70">
        <v>6.0090218670889373E-2</v>
      </c>
      <c r="S12" s="69">
        <v>34043</v>
      </c>
      <c r="T12" s="70">
        <v>0.35465522091072937</v>
      </c>
    </row>
    <row r="13" spans="1:250" ht="12.75" customHeight="1" x14ac:dyDescent="0.2">
      <c r="A13" s="63" t="s">
        <v>245</v>
      </c>
      <c r="B13" s="68"/>
      <c r="C13" s="69">
        <v>95009</v>
      </c>
      <c r="D13" s="70">
        <v>1</v>
      </c>
      <c r="E13" s="69">
        <v>56014</v>
      </c>
      <c r="F13" s="70">
        <v>0.58956519908640237</v>
      </c>
      <c r="G13" s="69">
        <v>26528</v>
      </c>
      <c r="H13" s="70">
        <v>0.27921565325390224</v>
      </c>
      <c r="I13" s="69">
        <v>469</v>
      </c>
      <c r="J13" s="70">
        <v>4.9363744487364355E-3</v>
      </c>
      <c r="K13" s="69">
        <v>1951</v>
      </c>
      <c r="L13" s="70">
        <v>2.0534896693997412E-2</v>
      </c>
      <c r="M13" s="69">
        <v>45</v>
      </c>
      <c r="N13" s="70">
        <v>4.7363933943100125E-4</v>
      </c>
      <c r="O13" s="69">
        <v>2316</v>
      </c>
      <c r="P13" s="70">
        <v>2.4376638002715532E-2</v>
      </c>
      <c r="Q13" s="69">
        <v>7686</v>
      </c>
      <c r="R13" s="70">
        <v>8.0897599174815024E-2</v>
      </c>
      <c r="S13" s="69">
        <v>38995</v>
      </c>
      <c r="T13" s="70">
        <v>0.41043480091359769</v>
      </c>
    </row>
    <row r="14" spans="1:250" ht="12.75" customHeight="1" x14ac:dyDescent="0.2">
      <c r="A14" s="63" t="s">
        <v>246</v>
      </c>
      <c r="B14" s="68"/>
      <c r="C14" s="69">
        <v>94403</v>
      </c>
      <c r="D14" s="70">
        <v>1</v>
      </c>
      <c r="E14" s="69">
        <v>75210</v>
      </c>
      <c r="F14" s="70">
        <v>0.79669078313189201</v>
      </c>
      <c r="G14" s="69">
        <v>6609</v>
      </c>
      <c r="H14" s="70">
        <v>7.0008368378123575E-2</v>
      </c>
      <c r="I14" s="69">
        <v>511</v>
      </c>
      <c r="J14" s="70">
        <v>5.4129635710729535E-3</v>
      </c>
      <c r="K14" s="69">
        <v>1601</v>
      </c>
      <c r="L14" s="70">
        <v>1.6959206804868489E-2</v>
      </c>
      <c r="M14" s="69">
        <v>32</v>
      </c>
      <c r="N14" s="70">
        <v>3.3897227842335516E-4</v>
      </c>
      <c r="O14" s="69">
        <v>2627</v>
      </c>
      <c r="P14" s="70">
        <v>2.7827505481817314E-2</v>
      </c>
      <c r="Q14" s="69">
        <v>7813</v>
      </c>
      <c r="R14" s="70">
        <v>8.2762200353802315E-2</v>
      </c>
      <c r="S14" s="69">
        <v>19193</v>
      </c>
      <c r="T14" s="70">
        <v>0.20330921686810802</v>
      </c>
    </row>
    <row r="15" spans="1:250" ht="12.75" customHeight="1" x14ac:dyDescent="0.2">
      <c r="A15" s="63" t="s">
        <v>247</v>
      </c>
      <c r="B15" s="68"/>
      <c r="C15" s="69">
        <v>90644</v>
      </c>
      <c r="D15" s="70">
        <v>1</v>
      </c>
      <c r="E15" s="69">
        <v>66835</v>
      </c>
      <c r="F15" s="70">
        <v>0.73733506906138302</v>
      </c>
      <c r="G15" s="69">
        <v>6390</v>
      </c>
      <c r="H15" s="70">
        <v>7.049556506773752E-2</v>
      </c>
      <c r="I15" s="69">
        <v>667</v>
      </c>
      <c r="J15" s="70">
        <v>7.3584572613741668E-3</v>
      </c>
      <c r="K15" s="69">
        <v>722</v>
      </c>
      <c r="L15" s="70">
        <v>7.9652266007678389E-3</v>
      </c>
      <c r="M15" s="69">
        <v>39</v>
      </c>
      <c r="N15" s="70">
        <v>4.302546224791492E-4</v>
      </c>
      <c r="O15" s="69">
        <v>6937</v>
      </c>
      <c r="P15" s="70">
        <v>7.6530161952252776E-2</v>
      </c>
      <c r="Q15" s="69">
        <v>9054</v>
      </c>
      <c r="R15" s="70">
        <v>9.9885265434005555E-2</v>
      </c>
      <c r="S15" s="69">
        <v>23809</v>
      </c>
      <c r="T15" s="70">
        <v>0.26266493093861698</v>
      </c>
    </row>
    <row r="16" spans="1:250" ht="12.75" customHeight="1" x14ac:dyDescent="0.2">
      <c r="A16" s="63" t="s">
        <v>248</v>
      </c>
      <c r="B16" s="68"/>
      <c r="C16" s="69">
        <v>101115</v>
      </c>
      <c r="D16" s="70">
        <v>1</v>
      </c>
      <c r="E16" s="69">
        <v>86946</v>
      </c>
      <c r="F16" s="70">
        <v>0.85987242248924489</v>
      </c>
      <c r="G16" s="69">
        <v>4303</v>
      </c>
      <c r="H16" s="70">
        <v>4.2555506106907975E-2</v>
      </c>
      <c r="I16" s="69">
        <v>173</v>
      </c>
      <c r="J16" s="70">
        <v>1.710923206250309E-3</v>
      </c>
      <c r="K16" s="69">
        <v>2703</v>
      </c>
      <c r="L16" s="70">
        <v>2.673193888147159E-2</v>
      </c>
      <c r="M16" s="69">
        <v>17</v>
      </c>
      <c r="N16" s="70">
        <v>1.6812540177026157E-4</v>
      </c>
      <c r="O16" s="69">
        <v>1288</v>
      </c>
      <c r="P16" s="70">
        <v>1.2737971616476289E-2</v>
      </c>
      <c r="Q16" s="69">
        <v>5685</v>
      </c>
      <c r="R16" s="70">
        <v>5.6223112297878651E-2</v>
      </c>
      <c r="S16" s="69">
        <v>14169</v>
      </c>
      <c r="T16" s="70">
        <v>0.14012757751075508</v>
      </c>
    </row>
    <row r="17" spans="1:20" ht="12.75" customHeight="1" x14ac:dyDescent="0.2">
      <c r="A17" s="63" t="s">
        <v>249</v>
      </c>
      <c r="B17" s="68"/>
      <c r="C17" s="69">
        <v>92729</v>
      </c>
      <c r="D17" s="70">
        <v>1</v>
      </c>
      <c r="E17" s="69">
        <v>58592</v>
      </c>
      <c r="F17" s="70">
        <v>0.63186273981170937</v>
      </c>
      <c r="G17" s="69">
        <v>21412</v>
      </c>
      <c r="H17" s="70">
        <v>0.23090942423621522</v>
      </c>
      <c r="I17" s="69">
        <v>460</v>
      </c>
      <c r="J17" s="70">
        <v>4.9606919086801326E-3</v>
      </c>
      <c r="K17" s="69">
        <v>3893</v>
      </c>
      <c r="L17" s="70">
        <v>4.1982551305416858E-2</v>
      </c>
      <c r="M17" s="69">
        <v>19</v>
      </c>
      <c r="N17" s="70">
        <v>2.0489814405417938E-4</v>
      </c>
      <c r="O17" s="69">
        <v>1544</v>
      </c>
      <c r="P17" s="70">
        <v>1.6650670232613313E-2</v>
      </c>
      <c r="Q17" s="69">
        <v>6809</v>
      </c>
      <c r="R17" s="70">
        <v>7.3429024361310921E-2</v>
      </c>
      <c r="S17" s="69">
        <v>34137</v>
      </c>
      <c r="T17" s="70">
        <v>0.36813726018829063</v>
      </c>
    </row>
    <row r="18" spans="1:20" ht="12.75" customHeight="1" x14ac:dyDescent="0.2">
      <c r="A18" s="63" t="s">
        <v>250</v>
      </c>
      <c r="B18" s="68"/>
      <c r="C18" s="69">
        <v>90275</v>
      </c>
      <c r="D18" s="70">
        <v>0.99999999999999989</v>
      </c>
      <c r="E18" s="69">
        <v>76587</v>
      </c>
      <c r="F18" s="70">
        <v>0.84837441152035442</v>
      </c>
      <c r="G18" s="69">
        <v>4676</v>
      </c>
      <c r="H18" s="70">
        <v>5.1797286070340627E-2</v>
      </c>
      <c r="I18" s="69">
        <v>400</v>
      </c>
      <c r="J18" s="70">
        <v>4.4309055663251176E-3</v>
      </c>
      <c r="K18" s="69">
        <v>567</v>
      </c>
      <c r="L18" s="70">
        <v>6.2808086402658539E-3</v>
      </c>
      <c r="M18" s="69">
        <v>23</v>
      </c>
      <c r="N18" s="70">
        <v>2.5477707006369424E-4</v>
      </c>
      <c r="O18" s="69">
        <v>1370</v>
      </c>
      <c r="P18" s="70">
        <v>1.5175851564663528E-2</v>
      </c>
      <c r="Q18" s="69">
        <v>6652</v>
      </c>
      <c r="R18" s="70">
        <v>7.3685959567986709E-2</v>
      </c>
      <c r="S18" s="69">
        <v>13688</v>
      </c>
      <c r="T18" s="70">
        <v>0.15162558847964552</v>
      </c>
    </row>
    <row r="19" spans="1:20" ht="12.75" customHeight="1" x14ac:dyDescent="0.2">
      <c r="A19" s="63" t="s">
        <v>251</v>
      </c>
      <c r="B19" s="68"/>
      <c r="C19" s="69">
        <v>93269</v>
      </c>
      <c r="D19" s="70">
        <v>1</v>
      </c>
      <c r="E19" s="69">
        <v>64228</v>
      </c>
      <c r="F19" s="70">
        <v>0.68863180692405834</v>
      </c>
      <c r="G19" s="69">
        <v>21861</v>
      </c>
      <c r="H19" s="70">
        <v>0.23438655930695088</v>
      </c>
      <c r="I19" s="69">
        <v>226</v>
      </c>
      <c r="J19" s="70">
        <v>2.423098778801102E-3</v>
      </c>
      <c r="K19" s="69">
        <v>1003</v>
      </c>
      <c r="L19" s="70">
        <v>1.075384104043144E-2</v>
      </c>
      <c r="M19" s="69">
        <v>26</v>
      </c>
      <c r="N19" s="70">
        <v>2.7876357632225068E-4</v>
      </c>
      <c r="O19" s="69">
        <v>779</v>
      </c>
      <c r="P19" s="70">
        <v>8.3521856136551265E-3</v>
      </c>
      <c r="Q19" s="69">
        <v>5146</v>
      </c>
      <c r="R19" s="70">
        <v>5.5173744759780846E-2</v>
      </c>
      <c r="S19" s="69">
        <v>29041</v>
      </c>
      <c r="T19" s="70">
        <v>0.31136819307594166</v>
      </c>
    </row>
    <row r="20" spans="1:20" ht="12.75" customHeight="1" x14ac:dyDescent="0.2">
      <c r="A20" s="63" t="s">
        <v>252</v>
      </c>
      <c r="B20" s="68"/>
      <c r="C20" s="69">
        <v>90959</v>
      </c>
      <c r="D20" s="70">
        <v>1</v>
      </c>
      <c r="E20" s="69">
        <v>77307</v>
      </c>
      <c r="F20" s="70">
        <v>0.84991039919084421</v>
      </c>
      <c r="G20" s="69">
        <v>4368</v>
      </c>
      <c r="H20" s="70">
        <v>4.802163612176915E-2</v>
      </c>
      <c r="I20" s="69">
        <v>224</v>
      </c>
      <c r="J20" s="70">
        <v>2.4626480062445717E-3</v>
      </c>
      <c r="K20" s="69">
        <v>2949</v>
      </c>
      <c r="L20" s="70">
        <v>3.242120076078233E-2</v>
      </c>
      <c r="M20" s="69">
        <v>10</v>
      </c>
      <c r="N20" s="70">
        <v>1.0993964313591839E-4</v>
      </c>
      <c r="O20" s="69">
        <v>824</v>
      </c>
      <c r="P20" s="70">
        <v>9.0590265943996749E-3</v>
      </c>
      <c r="Q20" s="69">
        <v>5277</v>
      </c>
      <c r="R20" s="70">
        <v>5.8015149682824133E-2</v>
      </c>
      <c r="S20" s="69">
        <v>13652</v>
      </c>
      <c r="T20" s="70">
        <v>0.15008960080915576</v>
      </c>
    </row>
    <row r="21" spans="1:20" ht="12.75" customHeight="1" x14ac:dyDescent="0.2">
      <c r="A21" s="63" t="s">
        <v>253</v>
      </c>
      <c r="B21" s="68"/>
      <c r="C21" s="69">
        <v>97816</v>
      </c>
      <c r="D21" s="70">
        <v>1</v>
      </c>
      <c r="E21" s="69">
        <v>72860</v>
      </c>
      <c r="F21" s="70">
        <v>0.74486791526948559</v>
      </c>
      <c r="G21" s="69">
        <v>6097</v>
      </c>
      <c r="H21" s="70">
        <v>6.2331315940132491E-2</v>
      </c>
      <c r="I21" s="69">
        <v>202</v>
      </c>
      <c r="J21" s="70">
        <v>2.065101823832502E-3</v>
      </c>
      <c r="K21" s="69">
        <v>12143</v>
      </c>
      <c r="L21" s="70">
        <v>0.12414124478612906</v>
      </c>
      <c r="M21" s="69">
        <v>16</v>
      </c>
      <c r="N21" s="70">
        <v>1.6357242168970311E-4</v>
      </c>
      <c r="O21" s="69">
        <v>971</v>
      </c>
      <c r="P21" s="70">
        <v>9.9268013412938585E-3</v>
      </c>
      <c r="Q21" s="69">
        <v>5527</v>
      </c>
      <c r="R21" s="70">
        <v>5.6504048417436822E-2</v>
      </c>
      <c r="S21" s="69">
        <v>24956</v>
      </c>
      <c r="T21" s="70">
        <v>0.25513208473051441</v>
      </c>
    </row>
    <row r="22" spans="1:20" ht="12.75" customHeight="1" x14ac:dyDescent="0.2">
      <c r="A22" s="63" t="s">
        <v>254</v>
      </c>
      <c r="B22" s="68"/>
      <c r="C22" s="69">
        <v>100663</v>
      </c>
      <c r="D22" s="70">
        <v>0.99999999999999989</v>
      </c>
      <c r="E22" s="69">
        <v>63460</v>
      </c>
      <c r="F22" s="70">
        <v>0.63042031332267068</v>
      </c>
      <c r="G22" s="69">
        <v>14278</v>
      </c>
      <c r="H22" s="70">
        <v>0.14183960342926397</v>
      </c>
      <c r="I22" s="69">
        <v>259</v>
      </c>
      <c r="J22" s="70">
        <v>2.5729413985277607E-3</v>
      </c>
      <c r="K22" s="69">
        <v>14960</v>
      </c>
      <c r="L22" s="70">
        <v>0.1486146846408313</v>
      </c>
      <c r="M22" s="69">
        <v>11</v>
      </c>
      <c r="N22" s="70">
        <v>1.0927550341237595E-4</v>
      </c>
      <c r="O22" s="69">
        <v>1095</v>
      </c>
      <c r="P22" s="70">
        <v>1.0877879657868333E-2</v>
      </c>
      <c r="Q22" s="69">
        <v>6600</v>
      </c>
      <c r="R22" s="70">
        <v>6.5565302047425569E-2</v>
      </c>
      <c r="S22" s="69">
        <v>37203</v>
      </c>
      <c r="T22" s="70">
        <v>0.36957968667732932</v>
      </c>
    </row>
    <row r="23" spans="1:20" ht="12.75" customHeight="1" x14ac:dyDescent="0.2">
      <c r="A23" s="63" t="s">
        <v>255</v>
      </c>
      <c r="B23" s="68"/>
      <c r="C23" s="69">
        <v>87158</v>
      </c>
      <c r="D23" s="70">
        <v>0.99999999999999989</v>
      </c>
      <c r="E23" s="69">
        <v>58082</v>
      </c>
      <c r="F23" s="70">
        <v>0.66639895362445212</v>
      </c>
      <c r="G23" s="69">
        <v>19279</v>
      </c>
      <c r="H23" s="70">
        <v>0.22119598889373321</v>
      </c>
      <c r="I23" s="69">
        <v>286</v>
      </c>
      <c r="J23" s="70">
        <v>3.2813970031437159E-3</v>
      </c>
      <c r="K23" s="69">
        <v>2828</v>
      </c>
      <c r="L23" s="70">
        <v>3.24468207164001E-2</v>
      </c>
      <c r="M23" s="69">
        <v>24</v>
      </c>
      <c r="N23" s="70">
        <v>2.7536198627779436E-4</v>
      </c>
      <c r="O23" s="69">
        <v>814</v>
      </c>
      <c r="P23" s="70">
        <v>9.3393607012551925E-3</v>
      </c>
      <c r="Q23" s="69">
        <v>5845</v>
      </c>
      <c r="R23" s="70">
        <v>6.7062117074737831E-2</v>
      </c>
      <c r="S23" s="69">
        <v>29076</v>
      </c>
      <c r="T23" s="70">
        <v>0.33360104637554788</v>
      </c>
    </row>
    <row r="24" spans="1:20" ht="12.75" customHeight="1" x14ac:dyDescent="0.2">
      <c r="A24" s="63" t="s">
        <v>256</v>
      </c>
      <c r="B24" s="68"/>
      <c r="C24" s="69">
        <v>97408</v>
      </c>
      <c r="D24" s="70">
        <v>1</v>
      </c>
      <c r="E24" s="69">
        <v>79654</v>
      </c>
      <c r="F24" s="70">
        <v>0.8177357095926413</v>
      </c>
      <c r="G24" s="69">
        <v>6108</v>
      </c>
      <c r="H24" s="70">
        <v>6.2705321944809461E-2</v>
      </c>
      <c r="I24" s="69">
        <v>353</v>
      </c>
      <c r="J24" s="70">
        <v>3.6239323258869909E-3</v>
      </c>
      <c r="K24" s="69">
        <v>2916</v>
      </c>
      <c r="L24" s="70">
        <v>2.9935939553219448E-2</v>
      </c>
      <c r="M24" s="69">
        <v>8</v>
      </c>
      <c r="N24" s="70">
        <v>8.2128777923784496E-5</v>
      </c>
      <c r="O24" s="69">
        <v>1348</v>
      </c>
      <c r="P24" s="70">
        <v>1.3838699080157687E-2</v>
      </c>
      <c r="Q24" s="69">
        <v>7021</v>
      </c>
      <c r="R24" s="70">
        <v>7.2078268725361369E-2</v>
      </c>
      <c r="S24" s="69">
        <v>17754</v>
      </c>
      <c r="T24" s="70">
        <v>0.18226429040735873</v>
      </c>
    </row>
    <row r="25" spans="1:20" ht="12.75" customHeight="1" x14ac:dyDescent="0.2">
      <c r="A25" s="63" t="s">
        <v>257</v>
      </c>
      <c r="B25" s="68"/>
      <c r="C25" s="69">
        <v>90115</v>
      </c>
      <c r="D25" s="70">
        <v>0.99999999999999989</v>
      </c>
      <c r="E25" s="69">
        <v>72042</v>
      </c>
      <c r="F25" s="70">
        <v>0.79944515341508071</v>
      </c>
      <c r="G25" s="69">
        <v>9957</v>
      </c>
      <c r="H25" s="70">
        <v>0.11049214892082339</v>
      </c>
      <c r="I25" s="69">
        <v>201</v>
      </c>
      <c r="J25" s="70">
        <v>2.2304832713754648E-3</v>
      </c>
      <c r="K25" s="69">
        <v>2095</v>
      </c>
      <c r="L25" s="70">
        <v>2.3248071908117406E-2</v>
      </c>
      <c r="M25" s="69">
        <v>21</v>
      </c>
      <c r="N25" s="70">
        <v>2.3303556566609332E-4</v>
      </c>
      <c r="O25" s="69">
        <v>883</v>
      </c>
      <c r="P25" s="70">
        <v>9.7985906896743049E-3</v>
      </c>
      <c r="Q25" s="69">
        <v>4916</v>
      </c>
      <c r="R25" s="70">
        <v>5.4552516229262611E-2</v>
      </c>
      <c r="S25" s="69">
        <v>18073</v>
      </c>
      <c r="T25" s="70">
        <v>0.20055484658491926</v>
      </c>
    </row>
    <row r="26" spans="1:20" ht="12.75" customHeight="1" x14ac:dyDescent="0.2">
      <c r="A26" s="63" t="s">
        <v>258</v>
      </c>
      <c r="B26" s="68"/>
      <c r="C26" s="69">
        <v>89813</v>
      </c>
      <c r="D26" s="70">
        <v>1</v>
      </c>
      <c r="E26" s="69">
        <v>71231</v>
      </c>
      <c r="F26" s="70">
        <v>0.7931034482758621</v>
      </c>
      <c r="G26" s="69">
        <v>7802</v>
      </c>
      <c r="H26" s="70">
        <v>8.6869384164875912E-2</v>
      </c>
      <c r="I26" s="69">
        <v>166</v>
      </c>
      <c r="J26" s="70">
        <v>1.8482847694654449E-3</v>
      </c>
      <c r="K26" s="69">
        <v>5484</v>
      </c>
      <c r="L26" s="70">
        <v>6.1060202865954816E-2</v>
      </c>
      <c r="M26" s="69">
        <v>13</v>
      </c>
      <c r="N26" s="70">
        <v>1.4474519278946256E-4</v>
      </c>
      <c r="O26" s="69">
        <v>654</v>
      </c>
      <c r="P26" s="70">
        <v>7.2817966218698855E-3</v>
      </c>
      <c r="Q26" s="69">
        <v>4463</v>
      </c>
      <c r="R26" s="70">
        <v>4.969213810918241E-2</v>
      </c>
      <c r="S26" s="69">
        <v>18582</v>
      </c>
      <c r="T26" s="70">
        <v>0.20689655172413793</v>
      </c>
    </row>
    <row r="27" spans="1:20" ht="12.75" customHeight="1" x14ac:dyDescent="0.2">
      <c r="A27" s="63" t="s">
        <v>259</v>
      </c>
      <c r="B27" s="68"/>
      <c r="C27" s="69">
        <v>86679</v>
      </c>
      <c r="D27" s="70">
        <v>0.99999999999999989</v>
      </c>
      <c r="E27" s="69">
        <v>71892</v>
      </c>
      <c r="F27" s="70">
        <v>0.82940504620496314</v>
      </c>
      <c r="G27" s="69">
        <v>4364</v>
      </c>
      <c r="H27" s="70">
        <v>5.0346681433795962E-2</v>
      </c>
      <c r="I27" s="69">
        <v>211</v>
      </c>
      <c r="J27" s="70">
        <v>2.4342689694158907E-3</v>
      </c>
      <c r="K27" s="69">
        <v>3896</v>
      </c>
      <c r="L27" s="70">
        <v>4.4947449785991994E-2</v>
      </c>
      <c r="M27" s="69">
        <v>15</v>
      </c>
      <c r="N27" s="70">
        <v>1.7305229640397329E-4</v>
      </c>
      <c r="O27" s="69">
        <v>941</v>
      </c>
      <c r="P27" s="70">
        <v>1.0856147394409257E-2</v>
      </c>
      <c r="Q27" s="69">
        <v>5360</v>
      </c>
      <c r="R27" s="70">
        <v>6.1837353915019787E-2</v>
      </c>
      <c r="S27" s="69">
        <v>14787</v>
      </c>
      <c r="T27" s="70">
        <v>0.17059495379503686</v>
      </c>
    </row>
    <row r="28" spans="1:20" ht="12.75" customHeight="1" x14ac:dyDescent="0.2">
      <c r="A28" s="63" t="s">
        <v>260</v>
      </c>
      <c r="B28" s="68"/>
      <c r="C28" s="69">
        <v>90316</v>
      </c>
      <c r="D28" s="70">
        <v>1</v>
      </c>
      <c r="E28" s="69">
        <v>60054</v>
      </c>
      <c r="F28" s="70">
        <v>0.66493201647548605</v>
      </c>
      <c r="G28" s="69">
        <v>22016</v>
      </c>
      <c r="H28" s="70">
        <v>0.24376633154701272</v>
      </c>
      <c r="I28" s="69">
        <v>223</v>
      </c>
      <c r="J28" s="70">
        <v>2.4691084636166349E-3</v>
      </c>
      <c r="K28" s="69">
        <v>1494</v>
      </c>
      <c r="L28" s="70">
        <v>1.654191948270517E-2</v>
      </c>
      <c r="M28" s="69">
        <v>14</v>
      </c>
      <c r="N28" s="70">
        <v>1.550112936799681E-4</v>
      </c>
      <c r="O28" s="69">
        <v>889</v>
      </c>
      <c r="P28" s="70">
        <v>9.8432171486779758E-3</v>
      </c>
      <c r="Q28" s="69">
        <v>5626</v>
      </c>
      <c r="R28" s="70">
        <v>6.2292395588821471E-2</v>
      </c>
      <c r="S28" s="69">
        <v>30262</v>
      </c>
      <c r="T28" s="70">
        <v>0.33506798352451395</v>
      </c>
    </row>
    <row r="29" spans="1:20" ht="12.75" customHeight="1" x14ac:dyDescent="0.2">
      <c r="A29" s="63" t="s">
        <v>261</v>
      </c>
      <c r="B29" s="68"/>
      <c r="C29" s="69">
        <v>89583</v>
      </c>
      <c r="D29" s="70">
        <v>1</v>
      </c>
      <c r="E29" s="69">
        <v>53271</v>
      </c>
      <c r="F29" s="70">
        <v>0.5946552359264593</v>
      </c>
      <c r="G29" s="69">
        <v>18485</v>
      </c>
      <c r="H29" s="70">
        <v>0.20634495384168872</v>
      </c>
      <c r="I29" s="69">
        <v>306</v>
      </c>
      <c r="J29" s="70">
        <v>3.4158266635410735E-3</v>
      </c>
      <c r="K29" s="69">
        <v>11327</v>
      </c>
      <c r="L29" s="70">
        <v>0.12644140071218871</v>
      </c>
      <c r="M29" s="69">
        <v>22</v>
      </c>
      <c r="N29" s="70">
        <v>2.455823091434759E-4</v>
      </c>
      <c r="O29" s="69">
        <v>959</v>
      </c>
      <c r="P29" s="70">
        <v>1.070515611220879E-2</v>
      </c>
      <c r="Q29" s="69">
        <v>5213</v>
      </c>
      <c r="R29" s="70">
        <v>5.819184443476999E-2</v>
      </c>
      <c r="S29" s="69">
        <v>36312</v>
      </c>
      <c r="T29" s="70">
        <v>0.40534476407354075</v>
      </c>
    </row>
    <row r="30" spans="1:20" ht="12.75" customHeight="1" x14ac:dyDescent="0.2">
      <c r="A30" s="63" t="s">
        <v>262</v>
      </c>
      <c r="B30" s="68"/>
      <c r="C30" s="69">
        <v>92691</v>
      </c>
      <c r="D30" s="70">
        <v>1</v>
      </c>
      <c r="E30" s="69">
        <v>36978</v>
      </c>
      <c r="F30" s="70">
        <v>0.39893840825970162</v>
      </c>
      <c r="G30" s="69">
        <v>33862</v>
      </c>
      <c r="H30" s="70">
        <v>0.36532133648358522</v>
      </c>
      <c r="I30" s="69">
        <v>585</v>
      </c>
      <c r="J30" s="70">
        <v>6.3112923584814056E-3</v>
      </c>
      <c r="K30" s="69">
        <v>5097</v>
      </c>
      <c r="L30" s="70">
        <v>5.4989157523384145E-2</v>
      </c>
      <c r="M30" s="69">
        <v>32</v>
      </c>
      <c r="N30" s="70">
        <v>3.4523308627590598E-4</v>
      </c>
      <c r="O30" s="69">
        <v>7766</v>
      </c>
      <c r="P30" s="70">
        <v>8.3783754625583934E-2</v>
      </c>
      <c r="Q30" s="69">
        <v>8371</v>
      </c>
      <c r="R30" s="70">
        <v>9.0310817662987777E-2</v>
      </c>
      <c r="S30" s="69">
        <v>55713</v>
      </c>
      <c r="T30" s="70">
        <v>0.60106159174029838</v>
      </c>
    </row>
    <row r="31" spans="1:20" ht="12.75" customHeight="1" x14ac:dyDescent="0.2">
      <c r="A31" s="63" t="s">
        <v>263</v>
      </c>
      <c r="B31" s="68"/>
      <c r="C31" s="69">
        <v>91562</v>
      </c>
      <c r="D31" s="70">
        <v>1</v>
      </c>
      <c r="E31" s="69">
        <v>73165</v>
      </c>
      <c r="F31" s="70">
        <v>0.79907603591009368</v>
      </c>
      <c r="G31" s="69">
        <v>4770</v>
      </c>
      <c r="H31" s="70">
        <v>5.2095847622376096E-2</v>
      </c>
      <c r="I31" s="69">
        <v>173</v>
      </c>
      <c r="J31" s="70">
        <v>1.8894301129289443E-3</v>
      </c>
      <c r="K31" s="69">
        <v>8520</v>
      </c>
      <c r="L31" s="70">
        <v>9.3051702671413911E-2</v>
      </c>
      <c r="M31" s="69">
        <v>7</v>
      </c>
      <c r="N31" s="70">
        <v>7.6450929424870577E-5</v>
      </c>
      <c r="O31" s="69">
        <v>791</v>
      </c>
      <c r="P31" s="70">
        <v>8.638955025010376E-3</v>
      </c>
      <c r="Q31" s="69">
        <v>4136</v>
      </c>
      <c r="R31" s="70">
        <v>4.5171577728752105E-2</v>
      </c>
      <c r="S31" s="69">
        <v>18397</v>
      </c>
      <c r="T31" s="70">
        <v>0.20092396408990629</v>
      </c>
    </row>
    <row r="32" spans="1:20" ht="12.75" customHeight="1" x14ac:dyDescent="0.2">
      <c r="A32" s="63" t="s">
        <v>264</v>
      </c>
      <c r="B32" s="68"/>
      <c r="C32" s="69">
        <v>88385</v>
      </c>
      <c r="D32" s="70">
        <v>1</v>
      </c>
      <c r="E32" s="69">
        <v>63537</v>
      </c>
      <c r="F32" s="70">
        <v>0.71886632347117718</v>
      </c>
      <c r="G32" s="69">
        <v>16557</v>
      </c>
      <c r="H32" s="70">
        <v>0.18732816654409684</v>
      </c>
      <c r="I32" s="69">
        <v>272</v>
      </c>
      <c r="J32" s="70">
        <v>3.0774452678621936E-3</v>
      </c>
      <c r="K32" s="69">
        <v>1532</v>
      </c>
      <c r="L32" s="70">
        <v>1.7333257905753238E-2</v>
      </c>
      <c r="M32" s="69">
        <v>26</v>
      </c>
      <c r="N32" s="70">
        <v>2.9416756236918027E-4</v>
      </c>
      <c r="O32" s="69">
        <v>934</v>
      </c>
      <c r="P32" s="70">
        <v>1.0567403971262093E-2</v>
      </c>
      <c r="Q32" s="69">
        <v>5527</v>
      </c>
      <c r="R32" s="70">
        <v>6.2533235277479213E-2</v>
      </c>
      <c r="S32" s="69">
        <v>24848</v>
      </c>
      <c r="T32" s="70">
        <v>0.28113367652882276</v>
      </c>
    </row>
    <row r="33" spans="1:20" ht="12.75" customHeight="1" x14ac:dyDescent="0.2">
      <c r="A33" s="63" t="s">
        <v>265</v>
      </c>
      <c r="B33" s="68"/>
      <c r="C33" s="69">
        <v>89273</v>
      </c>
      <c r="D33" s="70">
        <v>0.99999999999999989</v>
      </c>
      <c r="E33" s="69">
        <v>79158</v>
      </c>
      <c r="F33" s="70">
        <v>0.8866958654912459</v>
      </c>
      <c r="G33" s="69">
        <v>3271</v>
      </c>
      <c r="H33" s="70">
        <v>3.6640417595465595E-2</v>
      </c>
      <c r="I33" s="69">
        <v>269</v>
      </c>
      <c r="J33" s="70">
        <v>3.0132290838215362E-3</v>
      </c>
      <c r="K33" s="69">
        <v>704</v>
      </c>
      <c r="L33" s="70">
        <v>7.8859229554288524E-3</v>
      </c>
      <c r="M33" s="69">
        <v>21</v>
      </c>
      <c r="N33" s="70">
        <v>2.352334972500084E-4</v>
      </c>
      <c r="O33" s="69">
        <v>722</v>
      </c>
      <c r="P33" s="70">
        <v>8.0875516673574316E-3</v>
      </c>
      <c r="Q33" s="69">
        <v>5128</v>
      </c>
      <c r="R33" s="70">
        <v>5.7441779709430624E-2</v>
      </c>
      <c r="S33" s="69">
        <v>10115</v>
      </c>
      <c r="T33" s="70">
        <v>0.11330413450875404</v>
      </c>
    </row>
    <row r="34" spans="1:20" ht="12.75" customHeight="1" x14ac:dyDescent="0.2">
      <c r="A34" s="63" t="s">
        <v>266</v>
      </c>
      <c r="B34" s="68"/>
      <c r="C34" s="69">
        <v>99832</v>
      </c>
      <c r="D34" s="70">
        <v>0.99999999999999989</v>
      </c>
      <c r="E34" s="69">
        <v>84929</v>
      </c>
      <c r="F34" s="70">
        <v>0.85071920826989345</v>
      </c>
      <c r="G34" s="69">
        <v>5323</v>
      </c>
      <c r="H34" s="70">
        <v>5.3319576889173811E-2</v>
      </c>
      <c r="I34" s="69">
        <v>201</v>
      </c>
      <c r="J34" s="70">
        <v>2.0133824825707188E-3</v>
      </c>
      <c r="K34" s="69">
        <v>2574</v>
      </c>
      <c r="L34" s="70">
        <v>2.5783315970830997E-2</v>
      </c>
      <c r="M34" s="69">
        <v>62</v>
      </c>
      <c r="N34" s="70">
        <v>6.2104335283275905E-4</v>
      </c>
      <c r="O34" s="69">
        <v>990</v>
      </c>
      <c r="P34" s="70">
        <v>9.916659988781152E-3</v>
      </c>
      <c r="Q34" s="69">
        <v>5753</v>
      </c>
      <c r="R34" s="70">
        <v>5.7626813045917144E-2</v>
      </c>
      <c r="S34" s="69">
        <v>14903</v>
      </c>
      <c r="T34" s="70">
        <v>0.14928079173010658</v>
      </c>
    </row>
    <row r="35" spans="1:20" ht="12.75" customHeight="1" x14ac:dyDescent="0.2">
      <c r="A35" s="63" t="s">
        <v>267</v>
      </c>
      <c r="B35" s="68"/>
      <c r="C35" s="69">
        <v>66872</v>
      </c>
      <c r="D35" s="70">
        <v>1</v>
      </c>
      <c r="E35" s="69">
        <v>20202</v>
      </c>
      <c r="F35" s="70">
        <v>0.30209953343701401</v>
      </c>
      <c r="G35" s="69">
        <v>40331</v>
      </c>
      <c r="H35" s="70">
        <v>0.60310742911831561</v>
      </c>
      <c r="I35" s="69">
        <v>321</v>
      </c>
      <c r="J35" s="70">
        <v>4.8002153367627705E-3</v>
      </c>
      <c r="K35" s="69">
        <v>227</v>
      </c>
      <c r="L35" s="70">
        <v>3.3945448020098099E-3</v>
      </c>
      <c r="M35" s="69">
        <v>17</v>
      </c>
      <c r="N35" s="70">
        <v>2.5421701160425889E-4</v>
      </c>
      <c r="O35" s="69">
        <v>1262</v>
      </c>
      <c r="P35" s="70">
        <v>1.8871874626151454E-2</v>
      </c>
      <c r="Q35" s="69">
        <v>4512</v>
      </c>
      <c r="R35" s="70">
        <v>6.7472185668142129E-2</v>
      </c>
      <c r="S35" s="69">
        <v>46670</v>
      </c>
      <c r="T35" s="70">
        <v>0.69790046656298599</v>
      </c>
    </row>
    <row r="36" spans="1:20" ht="12.75" customHeight="1" x14ac:dyDescent="0.2">
      <c r="A36" s="63" t="s">
        <v>268</v>
      </c>
      <c r="B36" s="68"/>
      <c r="C36" s="69">
        <v>95592</v>
      </c>
      <c r="D36" s="70">
        <v>1</v>
      </c>
      <c r="E36" s="69">
        <v>29934</v>
      </c>
      <c r="F36" s="70">
        <v>0.31314335927692694</v>
      </c>
      <c r="G36" s="69">
        <v>57598</v>
      </c>
      <c r="H36" s="70">
        <v>0.60253996150305467</v>
      </c>
      <c r="I36" s="69">
        <v>192</v>
      </c>
      <c r="J36" s="70">
        <v>2.0085362791865428E-3</v>
      </c>
      <c r="K36" s="69">
        <v>2412</v>
      </c>
      <c r="L36" s="70">
        <v>2.5232237007280944E-2</v>
      </c>
      <c r="M36" s="69">
        <v>37</v>
      </c>
      <c r="N36" s="70">
        <v>3.8706167880157334E-4</v>
      </c>
      <c r="O36" s="69">
        <v>1151</v>
      </c>
      <c r="P36" s="70">
        <v>1.204075654866516E-2</v>
      </c>
      <c r="Q36" s="69">
        <v>4268</v>
      </c>
      <c r="R36" s="70">
        <v>4.4648087706084194E-2</v>
      </c>
      <c r="S36" s="69">
        <v>65658</v>
      </c>
      <c r="T36" s="70">
        <v>0.68685664072307306</v>
      </c>
    </row>
    <row r="37" spans="1:20" ht="12.75" customHeight="1" x14ac:dyDescent="0.2">
      <c r="A37" s="63" t="s">
        <v>269</v>
      </c>
      <c r="B37" s="68"/>
      <c r="C37" s="69">
        <v>94007</v>
      </c>
      <c r="D37" s="70">
        <v>1</v>
      </c>
      <c r="E37" s="69">
        <v>82093</v>
      </c>
      <c r="F37" s="70">
        <v>0.87326475687980687</v>
      </c>
      <c r="G37" s="69">
        <v>2461</v>
      </c>
      <c r="H37" s="70">
        <v>2.6178901571159593E-2</v>
      </c>
      <c r="I37" s="69">
        <v>233</v>
      </c>
      <c r="J37" s="70">
        <v>2.4785388322146225E-3</v>
      </c>
      <c r="K37" s="69">
        <v>2463</v>
      </c>
      <c r="L37" s="70">
        <v>2.6200176582594912E-2</v>
      </c>
      <c r="M37" s="69">
        <v>10</v>
      </c>
      <c r="N37" s="70">
        <v>1.0637505717659324E-4</v>
      </c>
      <c r="O37" s="69">
        <v>1526</v>
      </c>
      <c r="P37" s="70">
        <v>1.6232833725148128E-2</v>
      </c>
      <c r="Q37" s="69">
        <v>5221</v>
      </c>
      <c r="R37" s="70">
        <v>5.5538417351899329E-2</v>
      </c>
      <c r="S37" s="69">
        <v>11914</v>
      </c>
      <c r="T37" s="70">
        <v>0.12673524312019319</v>
      </c>
    </row>
    <row r="38" spans="1:20" ht="12.75" customHeight="1" x14ac:dyDescent="0.2">
      <c r="A38" s="63" t="s">
        <v>270</v>
      </c>
      <c r="B38" s="68"/>
      <c r="C38" s="69">
        <v>95583</v>
      </c>
      <c r="D38" s="70">
        <v>1</v>
      </c>
      <c r="E38" s="69">
        <v>57126</v>
      </c>
      <c r="F38" s="70">
        <v>0.59765857945450551</v>
      </c>
      <c r="G38" s="69">
        <v>16492</v>
      </c>
      <c r="H38" s="70">
        <v>0.17254114225332956</v>
      </c>
      <c r="I38" s="69">
        <v>182</v>
      </c>
      <c r="J38" s="70">
        <v>1.9041042863270664E-3</v>
      </c>
      <c r="K38" s="69">
        <v>15578</v>
      </c>
      <c r="L38" s="70">
        <v>0.16297877237584088</v>
      </c>
      <c r="M38" s="69">
        <v>25</v>
      </c>
      <c r="N38" s="70">
        <v>2.6155278658338823E-4</v>
      </c>
      <c r="O38" s="69">
        <v>1041</v>
      </c>
      <c r="P38" s="70">
        <v>1.0891058033332287E-2</v>
      </c>
      <c r="Q38" s="69">
        <v>5139</v>
      </c>
      <c r="R38" s="70">
        <v>5.3764790810081294E-2</v>
      </c>
      <c r="S38" s="69">
        <v>38457</v>
      </c>
      <c r="T38" s="70">
        <v>0.40234142054549449</v>
      </c>
    </row>
    <row r="39" spans="1:20" ht="12.75" customHeight="1" x14ac:dyDescent="0.2">
      <c r="A39" s="63" t="s">
        <v>271</v>
      </c>
      <c r="B39" s="68"/>
      <c r="C39" s="69">
        <v>111996</v>
      </c>
      <c r="D39" s="70">
        <v>0.99999999999999989</v>
      </c>
      <c r="E39" s="69">
        <v>77114</v>
      </c>
      <c r="F39" s="70">
        <v>0.68854244794456942</v>
      </c>
      <c r="G39" s="69">
        <v>6084</v>
      </c>
      <c r="H39" s="70">
        <v>5.4323368691738989E-2</v>
      </c>
      <c r="I39" s="69">
        <v>223</v>
      </c>
      <c r="J39" s="70">
        <v>1.9911425408050288E-3</v>
      </c>
      <c r="K39" s="69">
        <v>20377</v>
      </c>
      <c r="L39" s="70">
        <v>0.18194399799992858</v>
      </c>
      <c r="M39" s="69">
        <v>37</v>
      </c>
      <c r="N39" s="70">
        <v>3.3036894174791955E-4</v>
      </c>
      <c r="O39" s="69">
        <v>1442</v>
      </c>
      <c r="P39" s="70">
        <v>1.2875459837851351E-2</v>
      </c>
      <c r="Q39" s="69">
        <v>6719</v>
      </c>
      <c r="R39" s="70">
        <v>5.9993214043358695E-2</v>
      </c>
      <c r="S39" s="69">
        <v>34882</v>
      </c>
      <c r="T39" s="70">
        <v>0.31145755205543058</v>
      </c>
    </row>
    <row r="40" spans="1:20" ht="12.75" customHeight="1" x14ac:dyDescent="0.2">
      <c r="A40" s="63" t="s">
        <v>272</v>
      </c>
      <c r="B40" s="68"/>
      <c r="C40" s="69">
        <v>98477</v>
      </c>
      <c r="D40" s="70">
        <v>0.99999999999999989</v>
      </c>
      <c r="E40" s="69">
        <v>77311</v>
      </c>
      <c r="F40" s="70">
        <v>0.78506656376615858</v>
      </c>
      <c r="G40" s="69">
        <v>8284</v>
      </c>
      <c r="H40" s="70">
        <v>8.412116534825391E-2</v>
      </c>
      <c r="I40" s="69">
        <v>198</v>
      </c>
      <c r="J40" s="70">
        <v>2.0106217695502501E-3</v>
      </c>
      <c r="K40" s="69">
        <v>5934</v>
      </c>
      <c r="L40" s="70">
        <v>6.0257725154096893E-2</v>
      </c>
      <c r="M40" s="69">
        <v>23</v>
      </c>
      <c r="N40" s="70">
        <v>2.3355707424068563E-4</v>
      </c>
      <c r="O40" s="69">
        <v>1163</v>
      </c>
      <c r="P40" s="70">
        <v>1.1809864232257279E-2</v>
      </c>
      <c r="Q40" s="69">
        <v>5564</v>
      </c>
      <c r="R40" s="70">
        <v>5.6500502655442389E-2</v>
      </c>
      <c r="S40" s="69">
        <v>21166</v>
      </c>
      <c r="T40" s="70">
        <v>0.2149334362338414</v>
      </c>
    </row>
    <row r="41" spans="1:20" ht="12.75" customHeight="1" x14ac:dyDescent="0.2">
      <c r="A41" s="63" t="s">
        <v>273</v>
      </c>
      <c r="B41" s="68"/>
      <c r="C41" s="69">
        <v>98188</v>
      </c>
      <c r="D41" s="70">
        <v>1</v>
      </c>
      <c r="E41" s="69">
        <v>76883</v>
      </c>
      <c r="F41" s="70">
        <v>0.78301829144090929</v>
      </c>
      <c r="G41" s="69">
        <v>7339</v>
      </c>
      <c r="H41" s="70">
        <v>7.4744367947203322E-2</v>
      </c>
      <c r="I41" s="69">
        <v>155</v>
      </c>
      <c r="J41" s="70">
        <v>1.5786043100989937E-3</v>
      </c>
      <c r="K41" s="69">
        <v>7826</v>
      </c>
      <c r="L41" s="70">
        <v>7.9704240844094998E-2</v>
      </c>
      <c r="M41" s="69">
        <v>28</v>
      </c>
      <c r="N41" s="70">
        <v>2.8516723021143115E-4</v>
      </c>
      <c r="O41" s="69">
        <v>920</v>
      </c>
      <c r="P41" s="70">
        <v>9.3697804212327374E-3</v>
      </c>
      <c r="Q41" s="69">
        <v>5037</v>
      </c>
      <c r="R41" s="70">
        <v>5.1299547806249235E-2</v>
      </c>
      <c r="S41" s="69">
        <v>21305</v>
      </c>
      <c r="T41" s="70">
        <v>0.21698170855909071</v>
      </c>
    </row>
    <row r="42" spans="1:20" ht="12.75" customHeight="1" x14ac:dyDescent="0.2">
      <c r="A42" s="63" t="s">
        <v>274</v>
      </c>
      <c r="B42" s="68"/>
      <c r="C42" s="69">
        <v>98683</v>
      </c>
      <c r="D42" s="70">
        <v>1</v>
      </c>
      <c r="E42" s="69">
        <v>64425</v>
      </c>
      <c r="F42" s="70">
        <v>0.65284800826890144</v>
      </c>
      <c r="G42" s="69">
        <v>3667</v>
      </c>
      <c r="H42" s="70">
        <v>3.7159389155173639E-2</v>
      </c>
      <c r="I42" s="69">
        <v>170</v>
      </c>
      <c r="J42" s="70">
        <v>1.7226877983036592E-3</v>
      </c>
      <c r="K42" s="69">
        <v>24050</v>
      </c>
      <c r="L42" s="70">
        <v>0.24370965617178236</v>
      </c>
      <c r="M42" s="69">
        <v>24</v>
      </c>
      <c r="N42" s="70">
        <v>2.4320298328992836E-4</v>
      </c>
      <c r="O42" s="69">
        <v>1198</v>
      </c>
      <c r="P42" s="70">
        <v>1.2139882249222257E-2</v>
      </c>
      <c r="Q42" s="69">
        <v>5149</v>
      </c>
      <c r="R42" s="70">
        <v>5.217717337332671E-2</v>
      </c>
      <c r="S42" s="69">
        <v>34258</v>
      </c>
      <c r="T42" s="70">
        <v>0.34715199173109856</v>
      </c>
    </row>
    <row r="43" spans="1:20" ht="12.75" customHeight="1" x14ac:dyDescent="0.2">
      <c r="A43" s="63" t="s">
        <v>275</v>
      </c>
      <c r="B43" s="68"/>
      <c r="C43" s="69">
        <v>95984</v>
      </c>
      <c r="D43" s="70">
        <v>1</v>
      </c>
      <c r="E43" s="69">
        <v>88287</v>
      </c>
      <c r="F43" s="70">
        <v>0.91980955159193201</v>
      </c>
      <c r="G43" s="69">
        <v>672</v>
      </c>
      <c r="H43" s="70">
        <v>7.0011668611435242E-3</v>
      </c>
      <c r="I43" s="69">
        <v>289</v>
      </c>
      <c r="J43" s="70">
        <v>3.0109184864144023E-3</v>
      </c>
      <c r="K43" s="69">
        <v>931</v>
      </c>
      <c r="L43" s="70">
        <v>9.6995332555425903E-3</v>
      </c>
      <c r="M43" s="69">
        <v>33</v>
      </c>
      <c r="N43" s="70">
        <v>3.4380730121686949E-4</v>
      </c>
      <c r="O43" s="69">
        <v>675</v>
      </c>
      <c r="P43" s="70">
        <v>7.0324220703450579E-3</v>
      </c>
      <c r="Q43" s="69">
        <v>5097</v>
      </c>
      <c r="R43" s="70">
        <v>5.3102600433405568E-2</v>
      </c>
      <c r="S43" s="69">
        <v>7697</v>
      </c>
      <c r="T43" s="70">
        <v>8.0190448408068007E-2</v>
      </c>
    </row>
    <row r="44" spans="1:20" ht="12.75" customHeight="1" x14ac:dyDescent="0.2">
      <c r="A44" s="63" t="s">
        <v>276</v>
      </c>
      <c r="B44" s="68"/>
      <c r="C44" s="69">
        <v>94401</v>
      </c>
      <c r="D44" s="70">
        <v>1</v>
      </c>
      <c r="E44" s="69">
        <v>79670</v>
      </c>
      <c r="F44" s="70">
        <v>0.84395292422749757</v>
      </c>
      <c r="G44" s="69">
        <v>3832</v>
      </c>
      <c r="H44" s="70">
        <v>4.0592790330610903E-2</v>
      </c>
      <c r="I44" s="69">
        <v>339</v>
      </c>
      <c r="J44" s="70">
        <v>3.5910636539867162E-3</v>
      </c>
      <c r="K44" s="69">
        <v>1606</v>
      </c>
      <c r="L44" s="70">
        <v>1.7012531646910519E-2</v>
      </c>
      <c r="M44" s="69">
        <v>33</v>
      </c>
      <c r="N44" s="70">
        <v>3.4957256808720248E-4</v>
      </c>
      <c r="O44" s="69">
        <v>2227</v>
      </c>
      <c r="P44" s="70">
        <v>2.3590851791824238E-2</v>
      </c>
      <c r="Q44" s="69">
        <v>6694</v>
      </c>
      <c r="R44" s="70">
        <v>7.0910265781082824E-2</v>
      </c>
      <c r="S44" s="69">
        <v>14731</v>
      </c>
      <c r="T44" s="70">
        <v>0.1560470757725024</v>
      </c>
    </row>
    <row r="45" spans="1:20" ht="12.75" customHeight="1" x14ac:dyDescent="0.2">
      <c r="A45" s="63" t="s">
        <v>277</v>
      </c>
      <c r="B45" s="68"/>
      <c r="C45" s="69">
        <v>95980</v>
      </c>
      <c r="D45" s="70">
        <v>1</v>
      </c>
      <c r="E45" s="69">
        <v>85827</v>
      </c>
      <c r="F45" s="70">
        <v>0.89421754532194209</v>
      </c>
      <c r="G45" s="69">
        <v>1838</v>
      </c>
      <c r="H45" s="70">
        <v>1.9149822879766618E-2</v>
      </c>
      <c r="I45" s="69">
        <v>308</v>
      </c>
      <c r="J45" s="70">
        <v>3.2090018753907065E-3</v>
      </c>
      <c r="K45" s="69">
        <v>1184</v>
      </c>
      <c r="L45" s="70">
        <v>1.2335903313190249E-2</v>
      </c>
      <c r="M45" s="69">
        <v>12</v>
      </c>
      <c r="N45" s="70">
        <v>1.2502604709314441E-4</v>
      </c>
      <c r="O45" s="69">
        <v>867</v>
      </c>
      <c r="P45" s="70">
        <v>9.0331319024796828E-3</v>
      </c>
      <c r="Q45" s="69">
        <v>5944</v>
      </c>
      <c r="R45" s="70">
        <v>6.1929568660137525E-2</v>
      </c>
      <c r="S45" s="69">
        <v>10153</v>
      </c>
      <c r="T45" s="70">
        <v>0.10578245467805793</v>
      </c>
    </row>
    <row r="46" spans="1:20" ht="12.75" customHeight="1" x14ac:dyDescent="0.2">
      <c r="A46" s="63" t="s">
        <v>278</v>
      </c>
      <c r="B46" s="68"/>
      <c r="C46" s="69">
        <v>94576</v>
      </c>
      <c r="D46" s="70">
        <v>1.0000000000000002</v>
      </c>
      <c r="E46" s="69">
        <v>70489</v>
      </c>
      <c r="F46" s="70">
        <v>0.74531593638978177</v>
      </c>
      <c r="G46" s="69">
        <v>3278</v>
      </c>
      <c r="H46" s="70">
        <v>3.4659956014210791E-2</v>
      </c>
      <c r="I46" s="69">
        <v>258</v>
      </c>
      <c r="J46" s="70">
        <v>2.7279648113686349E-3</v>
      </c>
      <c r="K46" s="69">
        <v>13041</v>
      </c>
      <c r="L46" s="70">
        <v>0.13788910505836577</v>
      </c>
      <c r="M46" s="69">
        <v>20</v>
      </c>
      <c r="N46" s="70">
        <v>2.1147014041617324E-4</v>
      </c>
      <c r="O46" s="69">
        <v>1425</v>
      </c>
      <c r="P46" s="70">
        <v>1.5067247504652343E-2</v>
      </c>
      <c r="Q46" s="69">
        <v>6065</v>
      </c>
      <c r="R46" s="70">
        <v>6.4128320081204532E-2</v>
      </c>
      <c r="S46" s="69">
        <v>24087</v>
      </c>
      <c r="T46" s="70">
        <v>0.25468406361021823</v>
      </c>
    </row>
    <row r="47" spans="1:20" ht="12.75" customHeight="1" x14ac:dyDescent="0.2">
      <c r="A47" s="63" t="s">
        <v>279</v>
      </c>
      <c r="B47" s="68"/>
      <c r="C47" s="69">
        <v>97091</v>
      </c>
      <c r="D47" s="70">
        <v>1</v>
      </c>
      <c r="E47" s="69">
        <v>83817</v>
      </c>
      <c r="F47" s="70">
        <v>0.86328289954784687</v>
      </c>
      <c r="G47" s="69">
        <v>1755</v>
      </c>
      <c r="H47" s="70">
        <v>1.8075825771698716E-2</v>
      </c>
      <c r="I47" s="69">
        <v>228</v>
      </c>
      <c r="J47" s="70">
        <v>2.3483124079471834E-3</v>
      </c>
      <c r="K47" s="69">
        <v>3291</v>
      </c>
      <c r="L47" s="70">
        <v>3.3896035677869217E-2</v>
      </c>
      <c r="M47" s="69">
        <v>35</v>
      </c>
      <c r="N47" s="70">
        <v>3.6048655385154132E-4</v>
      </c>
      <c r="O47" s="69">
        <v>1264</v>
      </c>
      <c r="P47" s="70">
        <v>1.3018714401952807E-2</v>
      </c>
      <c r="Q47" s="69">
        <v>6701</v>
      </c>
      <c r="R47" s="70">
        <v>6.9017725638833669E-2</v>
      </c>
      <c r="S47" s="69">
        <v>13274</v>
      </c>
      <c r="T47" s="70">
        <v>0.13671710045215313</v>
      </c>
    </row>
    <row r="48" spans="1:20" ht="12.75" customHeight="1" x14ac:dyDescent="0.2">
      <c r="A48" s="63" t="s">
        <v>280</v>
      </c>
      <c r="B48" s="68"/>
      <c r="C48" s="69">
        <v>97882</v>
      </c>
      <c r="D48" s="70">
        <v>1.0000000000000002</v>
      </c>
      <c r="E48" s="69">
        <v>90121</v>
      </c>
      <c r="F48" s="70">
        <v>0.92071065160090726</v>
      </c>
      <c r="G48" s="69">
        <v>472</v>
      </c>
      <c r="H48" s="70">
        <v>4.8221327721133609E-3</v>
      </c>
      <c r="I48" s="69">
        <v>331</v>
      </c>
      <c r="J48" s="70">
        <v>3.3816227702744119E-3</v>
      </c>
      <c r="K48" s="69">
        <v>727</v>
      </c>
      <c r="L48" s="70">
        <v>7.427310435013588E-3</v>
      </c>
      <c r="M48" s="69">
        <v>81</v>
      </c>
      <c r="N48" s="70">
        <v>8.2752702233301325E-4</v>
      </c>
      <c r="O48" s="69">
        <v>760</v>
      </c>
      <c r="P48" s="70">
        <v>7.7644510737418524E-3</v>
      </c>
      <c r="Q48" s="69">
        <v>5390</v>
      </c>
      <c r="R48" s="70">
        <v>5.5066304325616558E-2</v>
      </c>
      <c r="S48" s="69">
        <v>7761</v>
      </c>
      <c r="T48" s="70">
        <v>7.9289348399092782E-2</v>
      </c>
    </row>
    <row r="49" spans="1:20" ht="12.75" customHeight="1" x14ac:dyDescent="0.2">
      <c r="A49" s="63" t="s">
        <v>281</v>
      </c>
      <c r="B49" s="68"/>
      <c r="C49" s="69">
        <v>89810</v>
      </c>
      <c r="D49" s="70">
        <v>1</v>
      </c>
      <c r="E49" s="69">
        <v>78583</v>
      </c>
      <c r="F49" s="70">
        <v>0.87499164903685556</v>
      </c>
      <c r="G49" s="69">
        <v>3682</v>
      </c>
      <c r="H49" s="70">
        <v>4.0997661730319566E-2</v>
      </c>
      <c r="I49" s="69">
        <v>445</v>
      </c>
      <c r="J49" s="70">
        <v>4.9549047990201534E-3</v>
      </c>
      <c r="K49" s="69">
        <v>368</v>
      </c>
      <c r="L49" s="70">
        <v>4.0975392495267784E-3</v>
      </c>
      <c r="M49" s="69">
        <v>28</v>
      </c>
      <c r="N49" s="70">
        <v>3.1176929072486361E-4</v>
      </c>
      <c r="O49" s="69">
        <v>863</v>
      </c>
      <c r="P49" s="70">
        <v>9.6091749248413318E-3</v>
      </c>
      <c r="Q49" s="69">
        <v>5841</v>
      </c>
      <c r="R49" s="70">
        <v>6.5037300968711728E-2</v>
      </c>
      <c r="S49" s="69">
        <v>11227</v>
      </c>
      <c r="T49" s="70">
        <v>0.12500835096314442</v>
      </c>
    </row>
    <row r="50" spans="1:20" ht="12.75" customHeight="1" x14ac:dyDescent="0.2">
      <c r="A50" s="63" t="s">
        <v>282</v>
      </c>
      <c r="B50" s="68"/>
      <c r="C50" s="69">
        <v>83329</v>
      </c>
      <c r="D50" s="70">
        <v>1</v>
      </c>
      <c r="E50" s="69">
        <v>50590</v>
      </c>
      <c r="F50" s="70">
        <v>0.60711156980162972</v>
      </c>
      <c r="G50" s="69">
        <v>24761</v>
      </c>
      <c r="H50" s="70">
        <v>0.29714745166748668</v>
      </c>
      <c r="I50" s="69">
        <v>379</v>
      </c>
      <c r="J50" s="70">
        <v>4.5482365082984318E-3</v>
      </c>
      <c r="K50" s="69">
        <v>862</v>
      </c>
      <c r="L50" s="70">
        <v>1.0344537915971631E-2</v>
      </c>
      <c r="M50" s="69">
        <v>36</v>
      </c>
      <c r="N50" s="70">
        <v>4.3202246516818875E-4</v>
      </c>
      <c r="O50" s="69">
        <v>1139</v>
      </c>
      <c r="P50" s="70">
        <v>1.3668710772960195E-2</v>
      </c>
      <c r="Q50" s="69">
        <v>5562</v>
      </c>
      <c r="R50" s="70">
        <v>6.6747470868485162E-2</v>
      </c>
      <c r="S50" s="69">
        <v>32739</v>
      </c>
      <c r="T50" s="70">
        <v>0.39288843019837033</v>
      </c>
    </row>
    <row r="51" spans="1:20" ht="12.75" customHeight="1" x14ac:dyDescent="0.2">
      <c r="A51" s="63" t="s">
        <v>283</v>
      </c>
      <c r="B51" s="68"/>
      <c r="C51" s="69">
        <v>92933</v>
      </c>
      <c r="D51" s="70">
        <v>0.99999999999999989</v>
      </c>
      <c r="E51" s="69">
        <v>73350</v>
      </c>
      <c r="F51" s="70">
        <v>0.7892782972679242</v>
      </c>
      <c r="G51" s="69">
        <v>9865</v>
      </c>
      <c r="H51" s="70">
        <v>0.1061517437293534</v>
      </c>
      <c r="I51" s="69">
        <v>359</v>
      </c>
      <c r="J51" s="70">
        <v>3.8629980738811832E-3</v>
      </c>
      <c r="K51" s="69">
        <v>2111</v>
      </c>
      <c r="L51" s="70">
        <v>2.2715289509646734E-2</v>
      </c>
      <c r="M51" s="69">
        <v>22</v>
      </c>
      <c r="N51" s="70">
        <v>2.3672968697879118E-4</v>
      </c>
      <c r="O51" s="69">
        <v>1028</v>
      </c>
      <c r="P51" s="70">
        <v>1.1061732646099878E-2</v>
      </c>
      <c r="Q51" s="69">
        <v>6198</v>
      </c>
      <c r="R51" s="70">
        <v>6.6693209086115798E-2</v>
      </c>
      <c r="S51" s="69">
        <v>19583</v>
      </c>
      <c r="T51" s="70">
        <v>0.2107217027320758</v>
      </c>
    </row>
    <row r="52" spans="1:20" x14ac:dyDescent="0.2">
      <c r="A52" s="63" t="s">
        <v>284</v>
      </c>
      <c r="B52" s="68"/>
      <c r="C52" s="69">
        <v>97409</v>
      </c>
      <c r="D52" s="70">
        <v>1</v>
      </c>
      <c r="E52" s="69">
        <v>88328</v>
      </c>
      <c r="F52" s="70">
        <v>0.90677452802102476</v>
      </c>
      <c r="G52" s="69">
        <v>1619</v>
      </c>
      <c r="H52" s="70">
        <v>1.6620640803211201E-2</v>
      </c>
      <c r="I52" s="69">
        <v>325</v>
      </c>
      <c r="J52" s="70">
        <v>3.3364473508608033E-3</v>
      </c>
      <c r="K52" s="69">
        <v>708</v>
      </c>
      <c r="L52" s="70">
        <v>7.2683222289521504E-3</v>
      </c>
      <c r="M52" s="69">
        <v>21</v>
      </c>
      <c r="N52" s="70">
        <v>2.1558582882485192E-4</v>
      </c>
      <c r="O52" s="69">
        <v>702</v>
      </c>
      <c r="P52" s="70">
        <v>7.2067262778593355E-3</v>
      </c>
      <c r="Q52" s="69">
        <v>5706</v>
      </c>
      <c r="R52" s="70">
        <v>5.8577749489266903E-2</v>
      </c>
      <c r="S52" s="69">
        <v>9081</v>
      </c>
      <c r="T52" s="70">
        <v>9.3225471978975252E-2</v>
      </c>
    </row>
    <row r="53" spans="1:20" x14ac:dyDescent="0.2">
      <c r="A53" s="63" t="s">
        <v>285</v>
      </c>
      <c r="B53" s="68"/>
      <c r="C53" s="69">
        <v>93397</v>
      </c>
      <c r="D53" s="70">
        <v>1</v>
      </c>
      <c r="E53" s="69">
        <v>80420</v>
      </c>
      <c r="F53" s="70">
        <v>0.86105549428782513</v>
      </c>
      <c r="G53" s="69">
        <v>1881</v>
      </c>
      <c r="H53" s="70">
        <v>2.0139833185220082E-2</v>
      </c>
      <c r="I53" s="69">
        <v>275</v>
      </c>
      <c r="J53" s="70">
        <v>2.9444200563187254E-3</v>
      </c>
      <c r="K53" s="69">
        <v>3374</v>
      </c>
      <c r="L53" s="70">
        <v>3.6125357345525015E-2</v>
      </c>
      <c r="M53" s="69">
        <v>26</v>
      </c>
      <c r="N53" s="70">
        <v>2.7838153259740679E-4</v>
      </c>
      <c r="O53" s="69">
        <v>1005</v>
      </c>
      <c r="P53" s="70">
        <v>1.076051693309207E-2</v>
      </c>
      <c r="Q53" s="69">
        <v>6416</v>
      </c>
      <c r="R53" s="70">
        <v>6.869599665942161E-2</v>
      </c>
      <c r="S53" s="69">
        <v>12977</v>
      </c>
      <c r="T53" s="70">
        <v>0.1389445057121749</v>
      </c>
    </row>
    <row r="54" spans="1:20" x14ac:dyDescent="0.2">
      <c r="A54" s="63" t="s">
        <v>286</v>
      </c>
      <c r="B54" s="68"/>
      <c r="C54" s="69">
        <v>90495</v>
      </c>
      <c r="D54" s="70">
        <v>1</v>
      </c>
      <c r="E54" s="69">
        <v>63320</v>
      </c>
      <c r="F54" s="70">
        <v>0.69970716614177575</v>
      </c>
      <c r="G54" s="69">
        <v>6440</v>
      </c>
      <c r="H54" s="70">
        <v>7.1164152715619641E-2</v>
      </c>
      <c r="I54" s="69">
        <v>228</v>
      </c>
      <c r="J54" s="70">
        <v>2.5194762141554782E-3</v>
      </c>
      <c r="K54" s="69">
        <v>11468</v>
      </c>
      <c r="L54" s="70">
        <v>0.12672523343831152</v>
      </c>
      <c r="M54" s="69">
        <v>67</v>
      </c>
      <c r="N54" s="70">
        <v>7.4037239626498707E-4</v>
      </c>
      <c r="O54" s="69">
        <v>1717</v>
      </c>
      <c r="P54" s="70">
        <v>1.8973423946074368E-2</v>
      </c>
      <c r="Q54" s="69">
        <v>7255</v>
      </c>
      <c r="R54" s="70">
        <v>8.0170175147798214E-2</v>
      </c>
      <c r="S54" s="69">
        <v>27175</v>
      </c>
      <c r="T54" s="70">
        <v>0.3002928338582242</v>
      </c>
    </row>
    <row r="55" spans="1:20" x14ac:dyDescent="0.2">
      <c r="A55" s="63" t="s">
        <v>287</v>
      </c>
      <c r="B55" s="68"/>
      <c r="C55" s="69">
        <v>91150</v>
      </c>
      <c r="D55" s="70">
        <v>0.99999999999999989</v>
      </c>
      <c r="E55" s="69">
        <v>50401</v>
      </c>
      <c r="F55" s="70">
        <v>0.55294569391113546</v>
      </c>
      <c r="G55" s="69">
        <v>26045</v>
      </c>
      <c r="H55" s="70">
        <v>0.28573779484366429</v>
      </c>
      <c r="I55" s="69">
        <v>381</v>
      </c>
      <c r="J55" s="70">
        <v>4.1799232035106965E-3</v>
      </c>
      <c r="K55" s="69">
        <v>3343</v>
      </c>
      <c r="L55" s="70">
        <v>3.6675809105869449E-2</v>
      </c>
      <c r="M55" s="69">
        <v>70</v>
      </c>
      <c r="N55" s="70">
        <v>7.679648930334613E-4</v>
      </c>
      <c r="O55" s="69">
        <v>2677</v>
      </c>
      <c r="P55" s="70">
        <v>2.9369171695008228E-2</v>
      </c>
      <c r="Q55" s="69">
        <v>8233</v>
      </c>
      <c r="R55" s="70">
        <v>9.0323642347778385E-2</v>
      </c>
      <c r="S55" s="69">
        <v>40749</v>
      </c>
      <c r="T55" s="70">
        <v>0.44705430608886448</v>
      </c>
    </row>
    <row r="56" spans="1:20" x14ac:dyDescent="0.2">
      <c r="A56" s="63" t="s">
        <v>288</v>
      </c>
      <c r="B56" s="68"/>
      <c r="C56" s="69">
        <v>97216</v>
      </c>
      <c r="D56" s="70">
        <v>1</v>
      </c>
      <c r="E56" s="69">
        <v>63547</v>
      </c>
      <c r="F56" s="70">
        <v>0.65366812047399603</v>
      </c>
      <c r="G56" s="69">
        <v>8453</v>
      </c>
      <c r="H56" s="70">
        <v>8.695070770243582E-2</v>
      </c>
      <c r="I56" s="69">
        <v>306</v>
      </c>
      <c r="J56" s="70">
        <v>3.1476300197498352E-3</v>
      </c>
      <c r="K56" s="69">
        <v>15447</v>
      </c>
      <c r="L56" s="70">
        <v>0.15889359776168532</v>
      </c>
      <c r="M56" s="69">
        <v>38</v>
      </c>
      <c r="N56" s="70">
        <v>3.9088215931533903E-4</v>
      </c>
      <c r="O56" s="69">
        <v>2030</v>
      </c>
      <c r="P56" s="70">
        <v>2.0881336405529954E-2</v>
      </c>
      <c r="Q56" s="69">
        <v>7395</v>
      </c>
      <c r="R56" s="70">
        <v>7.6067725477287684E-2</v>
      </c>
      <c r="S56" s="69">
        <v>33669</v>
      </c>
      <c r="T56" s="70">
        <v>0.34633187952600397</v>
      </c>
    </row>
    <row r="57" spans="1:20" x14ac:dyDescent="0.2">
      <c r="A57" s="63" t="s">
        <v>289</v>
      </c>
      <c r="B57" s="68"/>
      <c r="C57" s="69">
        <v>87975</v>
      </c>
      <c r="D57" s="70">
        <v>0.99999999999999989</v>
      </c>
      <c r="E57" s="69">
        <v>80226</v>
      </c>
      <c r="F57" s="70">
        <v>0.91191815856777492</v>
      </c>
      <c r="G57" s="69">
        <v>1217</v>
      </c>
      <c r="H57" s="70">
        <v>1.3833475419153168E-2</v>
      </c>
      <c r="I57" s="69">
        <v>247</v>
      </c>
      <c r="J57" s="70">
        <v>2.8076157999431658E-3</v>
      </c>
      <c r="K57" s="69">
        <v>531</v>
      </c>
      <c r="L57" s="70">
        <v>6.0358056265984658E-3</v>
      </c>
      <c r="M57" s="69">
        <v>15</v>
      </c>
      <c r="N57" s="70">
        <v>1.7050298380221653E-4</v>
      </c>
      <c r="O57" s="69">
        <v>803</v>
      </c>
      <c r="P57" s="70">
        <v>9.1275930662119923E-3</v>
      </c>
      <c r="Q57" s="69">
        <v>4936</v>
      </c>
      <c r="R57" s="70">
        <v>5.6106848536516055E-2</v>
      </c>
      <c r="S57" s="69">
        <v>7749</v>
      </c>
      <c r="T57" s="70">
        <v>8.8081841432225069E-2</v>
      </c>
    </row>
    <row r="58" spans="1:20" x14ac:dyDescent="0.2">
      <c r="A58" s="63" t="s">
        <v>290</v>
      </c>
      <c r="B58" s="68"/>
      <c r="C58" s="69">
        <v>93701</v>
      </c>
      <c r="D58" s="70">
        <v>0.99999999999999989</v>
      </c>
      <c r="E58" s="69">
        <v>81180</v>
      </c>
      <c r="F58" s="70">
        <v>0.86637282419611317</v>
      </c>
      <c r="G58" s="69">
        <v>2599</v>
      </c>
      <c r="H58" s="70">
        <v>2.773716395769522E-2</v>
      </c>
      <c r="I58" s="69">
        <v>482</v>
      </c>
      <c r="J58" s="70">
        <v>5.1440219421350891E-3</v>
      </c>
      <c r="K58" s="69">
        <v>481</v>
      </c>
      <c r="L58" s="70">
        <v>5.1333496974418627E-3</v>
      </c>
      <c r="M58" s="69">
        <v>14</v>
      </c>
      <c r="N58" s="70">
        <v>1.4941142570516855E-4</v>
      </c>
      <c r="O58" s="69">
        <v>2206</v>
      </c>
      <c r="P58" s="70">
        <v>2.3542971793257275E-2</v>
      </c>
      <c r="Q58" s="69">
        <v>6739</v>
      </c>
      <c r="R58" s="70">
        <v>7.1920256987652212E-2</v>
      </c>
      <c r="S58" s="69">
        <v>12521</v>
      </c>
      <c r="T58" s="70">
        <v>0.13362717580388683</v>
      </c>
    </row>
    <row r="59" spans="1:20" x14ac:dyDescent="0.2">
      <c r="A59" s="63" t="s">
        <v>291</v>
      </c>
      <c r="B59" s="68"/>
      <c r="C59" s="69">
        <v>90608</v>
      </c>
      <c r="D59" s="70">
        <v>1</v>
      </c>
      <c r="E59" s="69">
        <v>82253</v>
      </c>
      <c r="F59" s="70">
        <v>0.90778959915239277</v>
      </c>
      <c r="G59" s="69">
        <v>1362</v>
      </c>
      <c r="H59" s="70">
        <v>1.5031785272823592E-2</v>
      </c>
      <c r="I59" s="69">
        <v>360</v>
      </c>
      <c r="J59" s="70">
        <v>3.9731591029489666E-3</v>
      </c>
      <c r="K59" s="69">
        <v>447</v>
      </c>
      <c r="L59" s="70">
        <v>4.9333392194949675E-3</v>
      </c>
      <c r="M59" s="69">
        <v>16</v>
      </c>
      <c r="N59" s="70">
        <v>1.7658484901995409E-4</v>
      </c>
      <c r="O59" s="69">
        <v>1494</v>
      </c>
      <c r="P59" s="70">
        <v>1.6488610277238212E-2</v>
      </c>
      <c r="Q59" s="69">
        <v>4676</v>
      </c>
      <c r="R59" s="70">
        <v>5.1606922126081582E-2</v>
      </c>
      <c r="S59" s="69">
        <v>8355</v>
      </c>
      <c r="T59" s="70">
        <v>9.2210400847607274E-2</v>
      </c>
    </row>
    <row r="60" spans="1:20" x14ac:dyDescent="0.2">
      <c r="A60" s="63" t="s">
        <v>292</v>
      </c>
      <c r="B60" s="68"/>
      <c r="C60" s="69">
        <v>93166</v>
      </c>
      <c r="D60" s="70">
        <v>1</v>
      </c>
      <c r="E60" s="69">
        <v>78175</v>
      </c>
      <c r="F60" s="70">
        <v>0.83909366077753689</v>
      </c>
      <c r="G60" s="69">
        <v>3376</v>
      </c>
      <c r="H60" s="70">
        <v>3.6236395251486593E-2</v>
      </c>
      <c r="I60" s="69">
        <v>742</v>
      </c>
      <c r="J60" s="70">
        <v>7.964278814159672E-3</v>
      </c>
      <c r="K60" s="69">
        <v>622</v>
      </c>
      <c r="L60" s="70">
        <v>6.6762552862632291E-3</v>
      </c>
      <c r="M60" s="69">
        <v>19</v>
      </c>
      <c r="N60" s="70">
        <v>2.0393705858360347E-4</v>
      </c>
      <c r="O60" s="69">
        <v>3794</v>
      </c>
      <c r="P60" s="70">
        <v>4.0723010540325871E-2</v>
      </c>
      <c r="Q60" s="69">
        <v>6438</v>
      </c>
      <c r="R60" s="70">
        <v>6.9102462271644169E-2</v>
      </c>
      <c r="S60" s="69">
        <v>14991</v>
      </c>
      <c r="T60" s="70">
        <v>0.16090633922246314</v>
      </c>
    </row>
    <row r="61" spans="1:20" x14ac:dyDescent="0.2">
      <c r="A61" s="63" t="s">
        <v>293</v>
      </c>
      <c r="B61" s="68"/>
      <c r="C61" s="69">
        <v>93342</v>
      </c>
      <c r="D61" s="70">
        <v>1</v>
      </c>
      <c r="E61" s="69">
        <v>58440</v>
      </c>
      <c r="F61" s="70">
        <v>0.62608472070450605</v>
      </c>
      <c r="G61" s="69">
        <v>19994</v>
      </c>
      <c r="H61" s="70">
        <v>0.21420153842857448</v>
      </c>
      <c r="I61" s="69">
        <v>595</v>
      </c>
      <c r="J61" s="70">
        <v>6.3744080906772945E-3</v>
      </c>
      <c r="K61" s="69">
        <v>2101</v>
      </c>
      <c r="L61" s="70">
        <v>2.2508624199181506E-2</v>
      </c>
      <c r="M61" s="69">
        <v>38</v>
      </c>
      <c r="N61" s="70">
        <v>4.0710505453065072E-4</v>
      </c>
      <c r="O61" s="69">
        <v>3929</v>
      </c>
      <c r="P61" s="70">
        <v>4.2092519980287547E-2</v>
      </c>
      <c r="Q61" s="69">
        <v>8245</v>
      </c>
      <c r="R61" s="70">
        <v>8.8331083542242506E-2</v>
      </c>
      <c r="S61" s="69">
        <v>34902</v>
      </c>
      <c r="T61" s="70">
        <v>0.37391527929549401</v>
      </c>
    </row>
    <row r="62" spans="1:20" x14ac:dyDescent="0.2">
      <c r="A62" s="63" t="s">
        <v>294</v>
      </c>
      <c r="B62" s="68"/>
      <c r="C62" s="69">
        <v>101881</v>
      </c>
      <c r="D62" s="70">
        <v>1</v>
      </c>
      <c r="E62" s="69">
        <v>82036</v>
      </c>
      <c r="F62" s="70">
        <v>0.80521392605098108</v>
      </c>
      <c r="G62" s="69">
        <v>6821</v>
      </c>
      <c r="H62" s="70">
        <v>6.6950658120748713E-2</v>
      </c>
      <c r="I62" s="69">
        <v>393</v>
      </c>
      <c r="J62" s="70">
        <v>3.857441524916324E-3</v>
      </c>
      <c r="K62" s="69">
        <v>4200</v>
      </c>
      <c r="L62" s="70">
        <v>4.1224565915136284E-2</v>
      </c>
      <c r="M62" s="69">
        <v>24</v>
      </c>
      <c r="N62" s="70">
        <v>2.3556894808649307E-4</v>
      </c>
      <c r="O62" s="69">
        <v>1549</v>
      </c>
      <c r="P62" s="70">
        <v>1.5204012524415739E-2</v>
      </c>
      <c r="Q62" s="69">
        <v>6858</v>
      </c>
      <c r="R62" s="70">
        <v>6.73138269157154E-2</v>
      </c>
      <c r="S62" s="69">
        <v>19845</v>
      </c>
      <c r="T62" s="70">
        <v>0.19478607394901895</v>
      </c>
    </row>
    <row r="63" spans="1:20" x14ac:dyDescent="0.2">
      <c r="A63" s="63" t="s">
        <v>295</v>
      </c>
      <c r="B63" s="68"/>
      <c r="C63" s="69">
        <v>91061</v>
      </c>
      <c r="D63" s="70">
        <v>0.99999999999999989</v>
      </c>
      <c r="E63" s="69">
        <v>63425</v>
      </c>
      <c r="F63" s="70">
        <v>0.69651112990193387</v>
      </c>
      <c r="G63" s="69">
        <v>13825</v>
      </c>
      <c r="H63" s="70">
        <v>0.15182130659667695</v>
      </c>
      <c r="I63" s="69">
        <v>602</v>
      </c>
      <c r="J63" s="70">
        <v>6.6109530973742876E-3</v>
      </c>
      <c r="K63" s="69">
        <v>3408</v>
      </c>
      <c r="L63" s="70">
        <v>3.7425462052909586E-2</v>
      </c>
      <c r="M63" s="69">
        <v>26</v>
      </c>
      <c r="N63" s="70">
        <v>2.8552289124872339E-4</v>
      </c>
      <c r="O63" s="69">
        <v>2454</v>
      </c>
      <c r="P63" s="70">
        <v>2.6948968274014124E-2</v>
      </c>
      <c r="Q63" s="69">
        <v>7321</v>
      </c>
      <c r="R63" s="70">
        <v>8.0396657185842463E-2</v>
      </c>
      <c r="S63" s="69">
        <v>27636</v>
      </c>
      <c r="T63" s="70">
        <v>0.30348887009806613</v>
      </c>
    </row>
    <row r="64" spans="1:20" x14ac:dyDescent="0.2">
      <c r="A64" s="63" t="s">
        <v>296</v>
      </c>
      <c r="B64" s="68"/>
      <c r="C64" s="69">
        <v>93547</v>
      </c>
      <c r="D64" s="70">
        <v>1</v>
      </c>
      <c r="E64" s="69">
        <v>81696</v>
      </c>
      <c r="F64" s="70">
        <v>0.87331501811923418</v>
      </c>
      <c r="G64" s="69">
        <v>3472</v>
      </c>
      <c r="H64" s="70">
        <v>3.7115033084973326E-2</v>
      </c>
      <c r="I64" s="69">
        <v>504</v>
      </c>
      <c r="J64" s="70">
        <v>5.3876660929799997E-3</v>
      </c>
      <c r="K64" s="69">
        <v>957</v>
      </c>
      <c r="L64" s="70">
        <v>1.023015168845607E-2</v>
      </c>
      <c r="M64" s="69">
        <v>19</v>
      </c>
      <c r="N64" s="70">
        <v>2.0310645985440473E-4</v>
      </c>
      <c r="O64" s="69">
        <v>1123</v>
      </c>
      <c r="P64" s="70">
        <v>1.2004660758762975E-2</v>
      </c>
      <c r="Q64" s="69">
        <v>5776</v>
      </c>
      <c r="R64" s="70">
        <v>6.1744363795739041E-2</v>
      </c>
      <c r="S64" s="69">
        <v>11851</v>
      </c>
      <c r="T64" s="70">
        <v>0.12668498188076582</v>
      </c>
    </row>
    <row r="65" spans="1:20" x14ac:dyDescent="0.2">
      <c r="A65" s="63" t="s">
        <v>297</v>
      </c>
      <c r="B65" s="68"/>
      <c r="C65" s="69">
        <v>84442</v>
      </c>
      <c r="D65" s="70">
        <v>1</v>
      </c>
      <c r="E65" s="69">
        <v>67881</v>
      </c>
      <c r="F65" s="70">
        <v>0.80387721749840124</v>
      </c>
      <c r="G65" s="69">
        <v>7952</v>
      </c>
      <c r="H65" s="70">
        <v>9.4171147059520149E-2</v>
      </c>
      <c r="I65" s="69">
        <v>309</v>
      </c>
      <c r="J65" s="70">
        <v>3.6593164538973495E-3</v>
      </c>
      <c r="K65" s="69">
        <v>903</v>
      </c>
      <c r="L65" s="70">
        <v>1.0693730607991284E-2</v>
      </c>
      <c r="M65" s="69">
        <v>19</v>
      </c>
      <c r="N65" s="70">
        <v>2.2500651334643899E-4</v>
      </c>
      <c r="O65" s="69">
        <v>1223</v>
      </c>
      <c r="P65" s="70">
        <v>1.4483313990668151E-2</v>
      </c>
      <c r="Q65" s="69">
        <v>6155</v>
      </c>
      <c r="R65" s="70">
        <v>7.2890267876175363E-2</v>
      </c>
      <c r="S65" s="69">
        <v>16561</v>
      </c>
      <c r="T65" s="70">
        <v>0.19612278250159873</v>
      </c>
    </row>
    <row r="66" spans="1:20" x14ac:dyDescent="0.2">
      <c r="A66" s="63" t="s">
        <v>298</v>
      </c>
      <c r="B66" s="68"/>
      <c r="C66" s="69">
        <v>95532</v>
      </c>
      <c r="D66" s="70">
        <v>1</v>
      </c>
      <c r="E66" s="69">
        <v>83384</v>
      </c>
      <c r="F66" s="70">
        <v>0.8728384206339237</v>
      </c>
      <c r="G66" s="69">
        <v>4818</v>
      </c>
      <c r="H66" s="70">
        <v>5.0433362642884061E-2</v>
      </c>
      <c r="I66" s="69">
        <v>405</v>
      </c>
      <c r="J66" s="70">
        <v>4.2394171586484109E-3</v>
      </c>
      <c r="K66" s="69">
        <v>684</v>
      </c>
      <c r="L66" s="70">
        <v>7.1599045346062056E-3</v>
      </c>
      <c r="M66" s="69">
        <v>14</v>
      </c>
      <c r="N66" s="70">
        <v>1.4654775363229076E-4</v>
      </c>
      <c r="O66" s="69">
        <v>803</v>
      </c>
      <c r="P66" s="70">
        <v>8.4055604404806774E-3</v>
      </c>
      <c r="Q66" s="69">
        <v>5424</v>
      </c>
      <c r="R66" s="70">
        <v>5.6776786835824648E-2</v>
      </c>
      <c r="S66" s="69">
        <v>12148</v>
      </c>
      <c r="T66" s="70">
        <v>0.12716157936607628</v>
      </c>
    </row>
    <row r="67" spans="1:20" x14ac:dyDescent="0.2">
      <c r="A67" s="63" t="s">
        <v>299</v>
      </c>
      <c r="B67" s="68"/>
      <c r="C67" s="69">
        <v>91736</v>
      </c>
      <c r="D67" s="70">
        <v>0.99999999999999978</v>
      </c>
      <c r="E67" s="69">
        <v>75470</v>
      </c>
      <c r="F67" s="70">
        <v>0.82268684049882268</v>
      </c>
      <c r="G67" s="69">
        <v>3181</v>
      </c>
      <c r="H67" s="70">
        <v>3.4675590825848084E-2</v>
      </c>
      <c r="I67" s="69">
        <v>879</v>
      </c>
      <c r="J67" s="70">
        <v>9.5818435510595622E-3</v>
      </c>
      <c r="K67" s="69">
        <v>504</v>
      </c>
      <c r="L67" s="70">
        <v>5.4940263364437079E-3</v>
      </c>
      <c r="M67" s="69">
        <v>44</v>
      </c>
      <c r="N67" s="70">
        <v>4.7963721984826025E-4</v>
      </c>
      <c r="O67" s="69">
        <v>4582</v>
      </c>
      <c r="P67" s="70">
        <v>4.9947675939652915E-2</v>
      </c>
      <c r="Q67" s="69">
        <v>7076</v>
      </c>
      <c r="R67" s="70">
        <v>7.7134385628324753E-2</v>
      </c>
      <c r="S67" s="69">
        <v>16266</v>
      </c>
      <c r="T67" s="70">
        <v>0.17731315950117729</v>
      </c>
    </row>
    <row r="68" spans="1:20" x14ac:dyDescent="0.2">
      <c r="A68" s="63" t="s">
        <v>300</v>
      </c>
      <c r="B68" s="68"/>
      <c r="C68" s="69">
        <v>96005</v>
      </c>
      <c r="D68" s="70">
        <v>0.99999999999999989</v>
      </c>
      <c r="E68" s="69">
        <v>75939</v>
      </c>
      <c r="F68" s="70">
        <v>0.79099005260142696</v>
      </c>
      <c r="G68" s="69">
        <v>7110</v>
      </c>
      <c r="H68" s="70">
        <v>7.4058642779021924E-2</v>
      </c>
      <c r="I68" s="69">
        <v>465</v>
      </c>
      <c r="J68" s="70">
        <v>4.8434977344929955E-3</v>
      </c>
      <c r="K68" s="69">
        <v>2591</v>
      </c>
      <c r="L68" s="70">
        <v>2.6988177699078172E-2</v>
      </c>
      <c r="M68" s="69">
        <v>34</v>
      </c>
      <c r="N68" s="70">
        <v>3.5414822144679963E-4</v>
      </c>
      <c r="O68" s="69">
        <v>2174</v>
      </c>
      <c r="P68" s="70">
        <v>2.2644653924274779E-2</v>
      </c>
      <c r="Q68" s="69">
        <v>7692</v>
      </c>
      <c r="R68" s="70">
        <v>8.0120827040258316E-2</v>
      </c>
      <c r="S68" s="69">
        <v>20066</v>
      </c>
      <c r="T68" s="70">
        <v>0.20900994739857298</v>
      </c>
    </row>
    <row r="69" spans="1:20" x14ac:dyDescent="0.2">
      <c r="A69" s="63" t="s">
        <v>301</v>
      </c>
      <c r="B69" s="68"/>
      <c r="C69" s="69">
        <v>92000</v>
      </c>
      <c r="D69" s="70">
        <v>1</v>
      </c>
      <c r="E69" s="69">
        <v>52280</v>
      </c>
      <c r="F69" s="70">
        <v>0.56826086956521737</v>
      </c>
      <c r="G69" s="69">
        <v>20613</v>
      </c>
      <c r="H69" s="70">
        <v>0.22405434782608696</v>
      </c>
      <c r="I69" s="69">
        <v>743</v>
      </c>
      <c r="J69" s="70">
        <v>8.07608695652174E-3</v>
      </c>
      <c r="K69" s="69">
        <v>3289</v>
      </c>
      <c r="L69" s="70">
        <v>3.5749999999999997E-2</v>
      </c>
      <c r="M69" s="69">
        <v>40</v>
      </c>
      <c r="N69" s="70">
        <v>4.3478260869565219E-4</v>
      </c>
      <c r="O69" s="69">
        <v>4396</v>
      </c>
      <c r="P69" s="70">
        <v>4.7782608695652172E-2</v>
      </c>
      <c r="Q69" s="69">
        <v>10639</v>
      </c>
      <c r="R69" s="70">
        <v>0.11564130434782609</v>
      </c>
      <c r="S69" s="69">
        <v>39720</v>
      </c>
      <c r="T69" s="70">
        <v>0.43173913043478263</v>
      </c>
    </row>
    <row r="70" spans="1:20" x14ac:dyDescent="0.2">
      <c r="A70" s="63" t="s">
        <v>302</v>
      </c>
      <c r="B70" s="68"/>
      <c r="C70" s="69">
        <v>96895</v>
      </c>
      <c r="D70" s="70">
        <v>1</v>
      </c>
      <c r="E70" s="69">
        <v>70333</v>
      </c>
      <c r="F70" s="70">
        <v>0.72586820785386241</v>
      </c>
      <c r="G70" s="69">
        <v>7857</v>
      </c>
      <c r="H70" s="70">
        <v>8.1087775427008624E-2</v>
      </c>
      <c r="I70" s="69">
        <v>327</v>
      </c>
      <c r="J70" s="70">
        <v>3.3747871407193352E-3</v>
      </c>
      <c r="K70" s="69">
        <v>10642</v>
      </c>
      <c r="L70" s="70">
        <v>0.10983022859796687</v>
      </c>
      <c r="M70" s="69">
        <v>50</v>
      </c>
      <c r="N70" s="70">
        <v>5.1602249858093813E-4</v>
      </c>
      <c r="O70" s="69">
        <v>1795</v>
      </c>
      <c r="P70" s="70">
        <v>1.852520769905568E-2</v>
      </c>
      <c r="Q70" s="69">
        <v>5891</v>
      </c>
      <c r="R70" s="70">
        <v>6.0797770782806133E-2</v>
      </c>
      <c r="S70" s="69">
        <v>26562</v>
      </c>
      <c r="T70" s="70">
        <v>0.27413179214613759</v>
      </c>
    </row>
    <row r="71" spans="1:20" x14ac:dyDescent="0.2">
      <c r="A71" s="63" t="s">
        <v>303</v>
      </c>
      <c r="B71" s="68"/>
      <c r="C71" s="69">
        <v>90213</v>
      </c>
      <c r="D71" s="70">
        <v>1</v>
      </c>
      <c r="E71" s="69">
        <v>79266</v>
      </c>
      <c r="F71" s="70">
        <v>0.87865385254896744</v>
      </c>
      <c r="G71" s="69">
        <v>4335</v>
      </c>
      <c r="H71" s="70">
        <v>4.8052941372086065E-2</v>
      </c>
      <c r="I71" s="69">
        <v>375</v>
      </c>
      <c r="J71" s="70">
        <v>4.1568288384157496E-3</v>
      </c>
      <c r="K71" s="69">
        <v>368</v>
      </c>
      <c r="L71" s="70">
        <v>4.0792347000986554E-3</v>
      </c>
      <c r="M71" s="69">
        <v>49</v>
      </c>
      <c r="N71" s="70">
        <v>5.4315896821965795E-4</v>
      </c>
      <c r="O71" s="69">
        <v>1507</v>
      </c>
      <c r="P71" s="70">
        <v>1.6704909491980093E-2</v>
      </c>
      <c r="Q71" s="69">
        <v>4313</v>
      </c>
      <c r="R71" s="70">
        <v>4.7809074080232342E-2</v>
      </c>
      <c r="S71" s="69">
        <v>10947</v>
      </c>
      <c r="T71" s="70">
        <v>0.12134614745103256</v>
      </c>
    </row>
    <row r="72" spans="1:20" x14ac:dyDescent="0.2">
      <c r="A72" s="63" t="s">
        <v>304</v>
      </c>
      <c r="B72" s="68"/>
      <c r="C72" s="69">
        <v>95289</v>
      </c>
      <c r="D72" s="70">
        <v>0.99999999999999989</v>
      </c>
      <c r="E72" s="69">
        <v>76653</v>
      </c>
      <c r="F72" s="70">
        <v>0.80442653401756758</v>
      </c>
      <c r="G72" s="69">
        <v>7565</v>
      </c>
      <c r="H72" s="70">
        <v>7.9390066009717805E-2</v>
      </c>
      <c r="I72" s="69">
        <v>415</v>
      </c>
      <c r="J72" s="70">
        <v>4.3551721604802229E-3</v>
      </c>
      <c r="K72" s="69">
        <v>2400</v>
      </c>
      <c r="L72" s="70">
        <v>2.5186537795548278E-2</v>
      </c>
      <c r="M72" s="69">
        <v>18</v>
      </c>
      <c r="N72" s="70">
        <v>1.888990334666121E-4</v>
      </c>
      <c r="O72" s="69">
        <v>1757</v>
      </c>
      <c r="P72" s="70">
        <v>1.843864454449097E-2</v>
      </c>
      <c r="Q72" s="69">
        <v>6481</v>
      </c>
      <c r="R72" s="70">
        <v>6.8014146438728496E-2</v>
      </c>
      <c r="S72" s="69">
        <v>18636</v>
      </c>
      <c r="T72" s="70">
        <v>0.19557346598243239</v>
      </c>
    </row>
    <row r="73" spans="1:20" x14ac:dyDescent="0.2">
      <c r="A73" s="63" t="s">
        <v>305</v>
      </c>
      <c r="B73" s="68"/>
      <c r="C73" s="69">
        <v>106047</v>
      </c>
      <c r="D73" s="70">
        <v>1</v>
      </c>
      <c r="E73" s="69">
        <v>71656</v>
      </c>
      <c r="F73" s="70">
        <v>0.67570039699378581</v>
      </c>
      <c r="G73" s="69">
        <v>13954</v>
      </c>
      <c r="H73" s="70">
        <v>0.1315831659547182</v>
      </c>
      <c r="I73" s="69">
        <v>702</v>
      </c>
      <c r="J73" s="70">
        <v>6.6197063566154632E-3</v>
      </c>
      <c r="K73" s="69">
        <v>8368</v>
      </c>
      <c r="L73" s="70">
        <v>7.8908408535837887E-2</v>
      </c>
      <c r="M73" s="69">
        <v>31</v>
      </c>
      <c r="N73" s="70">
        <v>2.9232321517817572E-4</v>
      </c>
      <c r="O73" s="69">
        <v>4047</v>
      </c>
      <c r="P73" s="70">
        <v>3.8162324252454104E-2</v>
      </c>
      <c r="Q73" s="69">
        <v>7289</v>
      </c>
      <c r="R73" s="70">
        <v>6.873367469141041E-2</v>
      </c>
      <c r="S73" s="69">
        <v>34391</v>
      </c>
      <c r="T73" s="70">
        <v>0.32429960300621424</v>
      </c>
    </row>
    <row r="74" spans="1:20" x14ac:dyDescent="0.2">
      <c r="A74" s="63" t="s">
        <v>306</v>
      </c>
      <c r="B74" s="68"/>
      <c r="C74" s="69">
        <v>102343</v>
      </c>
      <c r="D74" s="70">
        <v>1</v>
      </c>
      <c r="E74" s="69">
        <v>91434</v>
      </c>
      <c r="F74" s="70">
        <v>0.89340746313866115</v>
      </c>
      <c r="G74" s="69">
        <v>1457</v>
      </c>
      <c r="H74" s="70">
        <v>1.4236440205974029E-2</v>
      </c>
      <c r="I74" s="69">
        <v>219</v>
      </c>
      <c r="J74" s="70">
        <v>2.1398630096831242E-3</v>
      </c>
      <c r="K74" s="69">
        <v>2330</v>
      </c>
      <c r="L74" s="70">
        <v>2.276657905279306E-2</v>
      </c>
      <c r="M74" s="69">
        <v>26</v>
      </c>
      <c r="N74" s="70">
        <v>2.5404766325005132E-4</v>
      </c>
      <c r="O74" s="69">
        <v>1043</v>
      </c>
      <c r="P74" s="70">
        <v>1.019121972191552E-2</v>
      </c>
      <c r="Q74" s="69">
        <v>5834</v>
      </c>
      <c r="R74" s="70">
        <v>5.7004387207723051E-2</v>
      </c>
      <c r="S74" s="69">
        <v>10909</v>
      </c>
      <c r="T74" s="70">
        <v>0.10659253686133884</v>
      </c>
    </row>
    <row r="75" spans="1:20" x14ac:dyDescent="0.2">
      <c r="A75" s="63" t="s">
        <v>307</v>
      </c>
      <c r="B75" s="68"/>
      <c r="C75" s="69">
        <v>98047</v>
      </c>
      <c r="D75" s="70">
        <v>1</v>
      </c>
      <c r="E75" s="69">
        <v>83608</v>
      </c>
      <c r="F75" s="70">
        <v>0.85273389292890145</v>
      </c>
      <c r="G75" s="69">
        <v>2851</v>
      </c>
      <c r="H75" s="70">
        <v>2.9077891215437496E-2</v>
      </c>
      <c r="I75" s="69">
        <v>483</v>
      </c>
      <c r="J75" s="70">
        <v>4.9262088590165945E-3</v>
      </c>
      <c r="K75" s="69">
        <v>1500</v>
      </c>
      <c r="L75" s="70">
        <v>1.529878527644905E-2</v>
      </c>
      <c r="M75" s="69">
        <v>26</v>
      </c>
      <c r="N75" s="70">
        <v>2.6517894479178352E-4</v>
      </c>
      <c r="O75" s="69">
        <v>3002</v>
      </c>
      <c r="P75" s="70">
        <v>3.0617968933266699E-2</v>
      </c>
      <c r="Q75" s="69">
        <v>6577</v>
      </c>
      <c r="R75" s="70">
        <v>6.7080073842136934E-2</v>
      </c>
      <c r="S75" s="69">
        <v>14439</v>
      </c>
      <c r="T75" s="70">
        <v>0.14726610707109855</v>
      </c>
    </row>
    <row r="76" spans="1:20" x14ac:dyDescent="0.2">
      <c r="A76" s="63" t="s">
        <v>308</v>
      </c>
      <c r="B76" s="68"/>
      <c r="C76" s="69">
        <v>100794</v>
      </c>
      <c r="D76" s="70">
        <v>1</v>
      </c>
      <c r="E76" s="69">
        <v>49736</v>
      </c>
      <c r="F76" s="70">
        <v>0.49344206996448203</v>
      </c>
      <c r="G76" s="69">
        <v>23698</v>
      </c>
      <c r="H76" s="70">
        <v>0.23511320118261009</v>
      </c>
      <c r="I76" s="69">
        <v>1299</v>
      </c>
      <c r="J76" s="70">
        <v>1.2887671885231263E-2</v>
      </c>
      <c r="K76" s="69">
        <v>1279</v>
      </c>
      <c r="L76" s="70">
        <v>1.2689247375835863E-2</v>
      </c>
      <c r="M76" s="69">
        <v>54</v>
      </c>
      <c r="N76" s="70">
        <v>5.3574617536758138E-4</v>
      </c>
      <c r="O76" s="69">
        <v>14504</v>
      </c>
      <c r="P76" s="70">
        <v>0.14389745421354447</v>
      </c>
      <c r="Q76" s="69">
        <v>10224</v>
      </c>
      <c r="R76" s="70">
        <v>0.10143460920292875</v>
      </c>
      <c r="S76" s="69">
        <v>51058</v>
      </c>
      <c r="T76" s="70">
        <v>0.50655793003551797</v>
      </c>
    </row>
    <row r="77" spans="1:20" x14ac:dyDescent="0.2">
      <c r="A77" s="63" t="s">
        <v>312</v>
      </c>
      <c r="B77" s="68"/>
      <c r="C77" s="69">
        <v>98123</v>
      </c>
      <c r="D77" s="70">
        <v>1</v>
      </c>
      <c r="E77" s="69">
        <v>70145</v>
      </c>
      <c r="F77" s="70">
        <v>0.71486807374417827</v>
      </c>
      <c r="G77" s="69">
        <v>13869</v>
      </c>
      <c r="H77" s="70">
        <v>0.14134300826513663</v>
      </c>
      <c r="I77" s="69">
        <v>442</v>
      </c>
      <c r="J77" s="70">
        <v>4.5045504112185726E-3</v>
      </c>
      <c r="K77" s="69">
        <v>3262</v>
      </c>
      <c r="L77" s="70">
        <v>3.324398968641399E-2</v>
      </c>
      <c r="M77" s="69">
        <v>29</v>
      </c>
      <c r="N77" s="70">
        <v>2.9554742517044931E-4</v>
      </c>
      <c r="O77" s="69">
        <v>3371</v>
      </c>
      <c r="P77" s="70">
        <v>3.4354840353433953E-2</v>
      </c>
      <c r="Q77" s="69">
        <v>7005</v>
      </c>
      <c r="R77" s="70">
        <v>7.1389990114448187E-2</v>
      </c>
      <c r="S77" s="69">
        <v>27978</v>
      </c>
      <c r="T77" s="70">
        <v>0.28513192625582179</v>
      </c>
    </row>
    <row r="78" spans="1:20" x14ac:dyDescent="0.2">
      <c r="A78" s="63" t="s">
        <v>313</v>
      </c>
      <c r="B78" s="68"/>
      <c r="C78" s="69">
        <v>103428</v>
      </c>
      <c r="D78" s="70">
        <v>1</v>
      </c>
      <c r="E78" s="69">
        <v>70048</v>
      </c>
      <c r="F78" s="70">
        <v>0.67726341029508452</v>
      </c>
      <c r="G78" s="69">
        <v>7831</v>
      </c>
      <c r="H78" s="70">
        <v>7.5714506709981824E-2</v>
      </c>
      <c r="I78" s="69">
        <v>913</v>
      </c>
      <c r="J78" s="70">
        <v>8.8273968364466094E-3</v>
      </c>
      <c r="K78" s="69">
        <v>3356</v>
      </c>
      <c r="L78" s="70">
        <v>3.2447693081177245E-2</v>
      </c>
      <c r="M78" s="69">
        <v>36</v>
      </c>
      <c r="N78" s="70">
        <v>3.4806822137138882E-4</v>
      </c>
      <c r="O78" s="69">
        <v>10923</v>
      </c>
      <c r="P78" s="70">
        <v>0.10560969950110222</v>
      </c>
      <c r="Q78" s="69">
        <v>10321</v>
      </c>
      <c r="R78" s="70">
        <v>9.9789225354836211E-2</v>
      </c>
      <c r="S78" s="69">
        <v>33380</v>
      </c>
      <c r="T78" s="70">
        <v>0.32273658970491548</v>
      </c>
    </row>
    <row r="79" spans="1:20" x14ac:dyDescent="0.2">
      <c r="A79" s="63" t="s">
        <v>314</v>
      </c>
      <c r="B79" s="68"/>
      <c r="C79" s="69">
        <v>89724</v>
      </c>
      <c r="D79" s="70">
        <v>1</v>
      </c>
      <c r="E79" s="69">
        <v>73537</v>
      </c>
      <c r="F79" s="70">
        <v>0.81959119076278364</v>
      </c>
      <c r="G79" s="69">
        <v>4943</v>
      </c>
      <c r="H79" s="70">
        <v>5.5091168472203647E-2</v>
      </c>
      <c r="I79" s="69">
        <v>623</v>
      </c>
      <c r="J79" s="70">
        <v>6.9435156702777404E-3</v>
      </c>
      <c r="K79" s="69">
        <v>1491</v>
      </c>
      <c r="L79" s="70">
        <v>1.6617627390664705E-2</v>
      </c>
      <c r="M79" s="69">
        <v>88</v>
      </c>
      <c r="N79" s="70">
        <v>9.8078552003923137E-4</v>
      </c>
      <c r="O79" s="69">
        <v>2530</v>
      </c>
      <c r="P79" s="70">
        <v>2.8197583701127904E-2</v>
      </c>
      <c r="Q79" s="69">
        <v>6512</v>
      </c>
      <c r="R79" s="70">
        <v>7.2578128482903126E-2</v>
      </c>
      <c r="S79" s="69">
        <v>16187</v>
      </c>
      <c r="T79" s="70">
        <v>0.18040880923721636</v>
      </c>
    </row>
    <row r="80" spans="1:20" x14ac:dyDescent="0.2">
      <c r="A80" s="63" t="s">
        <v>315</v>
      </c>
      <c r="B80" s="68"/>
      <c r="C80" s="69">
        <v>83954</v>
      </c>
      <c r="D80" s="70">
        <v>1</v>
      </c>
      <c r="E80" s="69">
        <v>57431</v>
      </c>
      <c r="F80" s="70">
        <v>0.68407699454463156</v>
      </c>
      <c r="G80" s="69">
        <v>16789</v>
      </c>
      <c r="H80" s="70">
        <v>0.19997855968744788</v>
      </c>
      <c r="I80" s="69">
        <v>452</v>
      </c>
      <c r="J80" s="70">
        <v>5.3839007075303143E-3</v>
      </c>
      <c r="K80" s="69">
        <v>1809</v>
      </c>
      <c r="L80" s="70">
        <v>2.1547514114872431E-2</v>
      </c>
      <c r="M80" s="69">
        <v>33</v>
      </c>
      <c r="N80" s="70">
        <v>3.9307239678871761E-4</v>
      </c>
      <c r="O80" s="69">
        <v>2092</v>
      </c>
      <c r="P80" s="70">
        <v>2.4918407699454463E-2</v>
      </c>
      <c r="Q80" s="69">
        <v>5348</v>
      </c>
      <c r="R80" s="70">
        <v>6.3701550849274605E-2</v>
      </c>
      <c r="S80" s="69">
        <v>26523</v>
      </c>
      <c r="T80" s="70">
        <v>0.31592300545536839</v>
      </c>
    </row>
    <row r="81" spans="1:20" x14ac:dyDescent="0.2">
      <c r="A81" s="63" t="s">
        <v>316</v>
      </c>
      <c r="B81" s="68"/>
      <c r="C81" s="69">
        <v>97571</v>
      </c>
      <c r="D81" s="70">
        <v>1</v>
      </c>
      <c r="E81" s="69">
        <v>84731</v>
      </c>
      <c r="F81" s="70">
        <v>0.86840352153816192</v>
      </c>
      <c r="G81" s="69">
        <v>1398</v>
      </c>
      <c r="H81" s="70">
        <v>1.432802779514405E-2</v>
      </c>
      <c r="I81" s="69">
        <v>589</v>
      </c>
      <c r="J81" s="70">
        <v>6.0366297362945956E-3</v>
      </c>
      <c r="K81" s="69">
        <v>741</v>
      </c>
      <c r="L81" s="70">
        <v>7.5944696682415883E-3</v>
      </c>
      <c r="M81" s="69">
        <v>19</v>
      </c>
      <c r="N81" s="70">
        <v>1.9472999149337407E-4</v>
      </c>
      <c r="O81" s="69">
        <v>3826</v>
      </c>
      <c r="P81" s="70">
        <v>3.9212470918613115E-2</v>
      </c>
      <c r="Q81" s="69">
        <v>6267</v>
      </c>
      <c r="R81" s="70">
        <v>6.4230150352051332E-2</v>
      </c>
      <c r="S81" s="69">
        <v>12840</v>
      </c>
      <c r="T81" s="70">
        <v>0.13159647846183806</v>
      </c>
    </row>
    <row r="82" spans="1:20" x14ac:dyDescent="0.2">
      <c r="A82" s="63" t="s">
        <v>317</v>
      </c>
      <c r="B82" s="68"/>
      <c r="C82" s="69">
        <v>84301</v>
      </c>
      <c r="D82" s="70">
        <v>0.99999999999999989</v>
      </c>
      <c r="E82" s="69">
        <v>77822</v>
      </c>
      <c r="F82" s="70">
        <v>0.92314444668509266</v>
      </c>
      <c r="G82" s="69">
        <v>1038</v>
      </c>
      <c r="H82" s="70">
        <v>1.2313021197850559E-2</v>
      </c>
      <c r="I82" s="69">
        <v>325</v>
      </c>
      <c r="J82" s="70">
        <v>3.8552330340090864E-3</v>
      </c>
      <c r="K82" s="69">
        <v>374</v>
      </c>
      <c r="L82" s="70">
        <v>4.4364835529827644E-3</v>
      </c>
      <c r="M82" s="69">
        <v>2</v>
      </c>
      <c r="N82" s="70">
        <v>2.3724510978517455E-5</v>
      </c>
      <c r="O82" s="69">
        <v>701</v>
      </c>
      <c r="P82" s="70">
        <v>8.3154410979703677E-3</v>
      </c>
      <c r="Q82" s="69">
        <v>4039</v>
      </c>
      <c r="R82" s="70">
        <v>4.7911649921116004E-2</v>
      </c>
      <c r="S82" s="69">
        <v>6479</v>
      </c>
      <c r="T82" s="70">
        <v>7.6855553314907302E-2</v>
      </c>
    </row>
    <row r="83" spans="1:20" x14ac:dyDescent="0.2">
      <c r="A83" s="63" t="s">
        <v>318</v>
      </c>
      <c r="B83" s="68"/>
      <c r="C83" s="69">
        <v>88619</v>
      </c>
      <c r="D83" s="70">
        <v>1</v>
      </c>
      <c r="E83" s="69">
        <v>80249</v>
      </c>
      <c r="F83" s="70">
        <v>0.90555072839910178</v>
      </c>
      <c r="G83" s="69">
        <v>984</v>
      </c>
      <c r="H83" s="70">
        <v>1.1103713650571547E-2</v>
      </c>
      <c r="I83" s="69">
        <v>361</v>
      </c>
      <c r="J83" s="70">
        <v>4.0736185242442368E-3</v>
      </c>
      <c r="K83" s="69">
        <v>408</v>
      </c>
      <c r="L83" s="70">
        <v>4.6039788307247883E-3</v>
      </c>
      <c r="M83" s="69">
        <v>8</v>
      </c>
      <c r="N83" s="70">
        <v>9.027409472009388E-5</v>
      </c>
      <c r="O83" s="69">
        <v>1484</v>
      </c>
      <c r="P83" s="70">
        <v>1.6745844570577414E-2</v>
      </c>
      <c r="Q83" s="69">
        <v>5125</v>
      </c>
      <c r="R83" s="70">
        <v>5.7831841930060142E-2</v>
      </c>
      <c r="S83" s="69">
        <v>8370</v>
      </c>
      <c r="T83" s="70">
        <v>9.4449271600898221E-2</v>
      </c>
    </row>
    <row r="84" spans="1:20" x14ac:dyDescent="0.2">
      <c r="A84" s="63" t="s">
        <v>319</v>
      </c>
      <c r="B84" s="68"/>
      <c r="C84" s="69">
        <v>84913</v>
      </c>
      <c r="D84" s="70">
        <v>1</v>
      </c>
      <c r="E84" s="69">
        <v>75065</v>
      </c>
      <c r="F84" s="70">
        <v>0.88402247005758838</v>
      </c>
      <c r="G84" s="69">
        <v>2777</v>
      </c>
      <c r="H84" s="70">
        <v>3.2704061804435129E-2</v>
      </c>
      <c r="I84" s="69">
        <v>409</v>
      </c>
      <c r="J84" s="70">
        <v>4.8166947346107193E-3</v>
      </c>
      <c r="K84" s="69">
        <v>427</v>
      </c>
      <c r="L84" s="70">
        <v>5.0286764099725604E-3</v>
      </c>
      <c r="M84" s="69">
        <v>13</v>
      </c>
      <c r="N84" s="70">
        <v>1.5309787665021847E-4</v>
      </c>
      <c r="O84" s="69">
        <v>1003</v>
      </c>
      <c r="P84" s="70">
        <v>1.181209002155147E-2</v>
      </c>
      <c r="Q84" s="69">
        <v>5219</v>
      </c>
      <c r="R84" s="70">
        <v>6.1462909095191552E-2</v>
      </c>
      <c r="S84" s="69">
        <v>9848</v>
      </c>
      <c r="T84" s="70">
        <v>0.11597752994241164</v>
      </c>
    </row>
    <row r="85" spans="1:20" x14ac:dyDescent="0.2">
      <c r="A85" s="63" t="s">
        <v>320</v>
      </c>
      <c r="B85" s="68"/>
      <c r="C85" s="69">
        <v>84730</v>
      </c>
      <c r="D85" s="70">
        <v>0.99999999999999989</v>
      </c>
      <c r="E85" s="69">
        <v>79220</v>
      </c>
      <c r="F85" s="70">
        <v>0.93496990440221883</v>
      </c>
      <c r="G85" s="69">
        <v>496</v>
      </c>
      <c r="H85" s="70">
        <v>5.8538888233211376E-3</v>
      </c>
      <c r="I85" s="69">
        <v>301</v>
      </c>
      <c r="J85" s="70">
        <v>3.5524607577009323E-3</v>
      </c>
      <c r="K85" s="69">
        <v>309</v>
      </c>
      <c r="L85" s="70">
        <v>3.6468783193674024E-3</v>
      </c>
      <c r="M85" s="69">
        <v>21</v>
      </c>
      <c r="N85" s="70">
        <v>2.4784609937448366E-4</v>
      </c>
      <c r="O85" s="69">
        <v>732</v>
      </c>
      <c r="P85" s="70">
        <v>8.6392068924820015E-3</v>
      </c>
      <c r="Q85" s="69">
        <v>3651</v>
      </c>
      <c r="R85" s="70">
        <v>4.3089814705535232E-2</v>
      </c>
      <c r="S85" s="69">
        <v>5510</v>
      </c>
      <c r="T85" s="70">
        <v>6.5030095597781182E-2</v>
      </c>
    </row>
    <row r="86" spans="1:20" x14ac:dyDescent="0.2">
      <c r="A86" s="63" t="s">
        <v>321</v>
      </c>
      <c r="B86" s="68"/>
      <c r="C86" s="69">
        <v>89654</v>
      </c>
      <c r="D86" s="70">
        <v>1</v>
      </c>
      <c r="E86" s="69">
        <v>83374</v>
      </c>
      <c r="F86" s="70">
        <v>0.92995293015370206</v>
      </c>
      <c r="G86" s="69">
        <v>397</v>
      </c>
      <c r="H86" s="70">
        <v>4.428134829455462E-3</v>
      </c>
      <c r="I86" s="69">
        <v>310</v>
      </c>
      <c r="J86" s="70">
        <v>3.4577375242599326E-3</v>
      </c>
      <c r="K86" s="69">
        <v>337</v>
      </c>
      <c r="L86" s="70">
        <v>3.7588953086309588E-3</v>
      </c>
      <c r="M86" s="69">
        <v>24</v>
      </c>
      <c r="N86" s="70">
        <v>2.6769580832980124E-4</v>
      </c>
      <c r="O86" s="69">
        <v>734</v>
      </c>
      <c r="P86" s="70">
        <v>8.1870301380864204E-3</v>
      </c>
      <c r="Q86" s="69">
        <v>4478</v>
      </c>
      <c r="R86" s="70">
        <v>4.9947576237535415E-2</v>
      </c>
      <c r="S86" s="69">
        <v>6280</v>
      </c>
      <c r="T86" s="70">
        <v>7.0047069846297993E-2</v>
      </c>
    </row>
    <row r="87" spans="1:20" x14ac:dyDescent="0.2">
      <c r="A87" s="63" t="s">
        <v>322</v>
      </c>
      <c r="B87" s="68"/>
      <c r="C87" s="69">
        <v>103390</v>
      </c>
      <c r="D87" s="70">
        <v>1</v>
      </c>
      <c r="E87" s="69">
        <v>89990</v>
      </c>
      <c r="F87" s="70">
        <v>0.87039365509236866</v>
      </c>
      <c r="G87" s="69">
        <v>4110</v>
      </c>
      <c r="H87" s="70">
        <v>3.9752393848534677E-2</v>
      </c>
      <c r="I87" s="69">
        <v>329</v>
      </c>
      <c r="J87" s="70">
        <v>3.1821259309410968E-3</v>
      </c>
      <c r="K87" s="69">
        <v>2125</v>
      </c>
      <c r="L87" s="70">
        <v>2.0553244994680336E-2</v>
      </c>
      <c r="M87" s="69">
        <v>24</v>
      </c>
      <c r="N87" s="70">
        <v>2.3213076699874264E-4</v>
      </c>
      <c r="O87" s="69">
        <v>1332</v>
      </c>
      <c r="P87" s="70">
        <v>1.2883257568430216E-2</v>
      </c>
      <c r="Q87" s="69">
        <v>5480</v>
      </c>
      <c r="R87" s="70">
        <v>5.3003191798046231E-2</v>
      </c>
      <c r="S87" s="69">
        <v>13400</v>
      </c>
      <c r="T87" s="70">
        <v>0.12960634490763129</v>
      </c>
    </row>
    <row r="88" spans="1:20" x14ac:dyDescent="0.2">
      <c r="A88" s="63" t="s">
        <v>323</v>
      </c>
      <c r="B88" s="68"/>
      <c r="C88" s="69">
        <v>97960</v>
      </c>
      <c r="D88" s="70">
        <v>1</v>
      </c>
      <c r="E88" s="69">
        <v>90653</v>
      </c>
      <c r="F88" s="70">
        <v>0.92540832993058386</v>
      </c>
      <c r="G88" s="69">
        <v>457</v>
      </c>
      <c r="H88" s="70">
        <v>4.6651694569211921E-3</v>
      </c>
      <c r="I88" s="69">
        <v>400</v>
      </c>
      <c r="J88" s="70">
        <v>4.0832993058391182E-3</v>
      </c>
      <c r="K88" s="69">
        <v>372</v>
      </c>
      <c r="L88" s="70">
        <v>3.7974683544303796E-3</v>
      </c>
      <c r="M88" s="69">
        <v>29</v>
      </c>
      <c r="N88" s="70">
        <v>2.9603919967333608E-4</v>
      </c>
      <c r="O88" s="69">
        <v>1152</v>
      </c>
      <c r="P88" s="70">
        <v>1.175990200081666E-2</v>
      </c>
      <c r="Q88" s="69">
        <v>4897</v>
      </c>
      <c r="R88" s="70">
        <v>4.9989791751735402E-2</v>
      </c>
      <c r="S88" s="69">
        <v>7307</v>
      </c>
      <c r="T88" s="70">
        <v>7.4591670069416083E-2</v>
      </c>
    </row>
    <row r="89" spans="1:20" x14ac:dyDescent="0.2">
      <c r="A89" s="63" t="s">
        <v>324</v>
      </c>
      <c r="B89" s="68"/>
      <c r="C89" s="69">
        <v>102154</v>
      </c>
      <c r="D89" s="70">
        <v>1</v>
      </c>
      <c r="E89" s="69">
        <v>91387</v>
      </c>
      <c r="F89" s="70">
        <v>0.8946003093368835</v>
      </c>
      <c r="G89" s="69">
        <v>2024</v>
      </c>
      <c r="H89" s="70">
        <v>1.9813223172856668E-2</v>
      </c>
      <c r="I89" s="69">
        <v>340</v>
      </c>
      <c r="J89" s="70">
        <v>3.3283082404996379E-3</v>
      </c>
      <c r="K89" s="69">
        <v>1326</v>
      </c>
      <c r="L89" s="70">
        <v>1.2980402137948587E-2</v>
      </c>
      <c r="M89" s="69">
        <v>22</v>
      </c>
      <c r="N89" s="70">
        <v>2.1536112144409422E-4</v>
      </c>
      <c r="O89" s="69">
        <v>1825</v>
      </c>
      <c r="P89" s="70">
        <v>1.7865183937975999E-2</v>
      </c>
      <c r="Q89" s="69">
        <v>5230</v>
      </c>
      <c r="R89" s="70">
        <v>5.1197212052391486E-2</v>
      </c>
      <c r="S89" s="69">
        <v>10767</v>
      </c>
      <c r="T89" s="70">
        <v>0.10539969066311647</v>
      </c>
    </row>
    <row r="90" spans="1:20" x14ac:dyDescent="0.2">
      <c r="A90" s="63" t="s">
        <v>325</v>
      </c>
      <c r="B90" s="68"/>
      <c r="C90" s="69">
        <v>94136</v>
      </c>
      <c r="D90" s="70">
        <v>1</v>
      </c>
      <c r="E90" s="69">
        <v>83872</v>
      </c>
      <c r="F90" s="70">
        <v>0.89096626157899206</v>
      </c>
      <c r="G90" s="69">
        <v>812</v>
      </c>
      <c r="H90" s="70">
        <v>8.6258179654967286E-3</v>
      </c>
      <c r="I90" s="69">
        <v>401</v>
      </c>
      <c r="J90" s="70">
        <v>4.2597943401036795E-3</v>
      </c>
      <c r="K90" s="69">
        <v>1537</v>
      </c>
      <c r="L90" s="70">
        <v>1.6327441148975951E-2</v>
      </c>
      <c r="M90" s="69">
        <v>15</v>
      </c>
      <c r="N90" s="70">
        <v>1.5934392793405286E-4</v>
      </c>
      <c r="O90" s="69">
        <v>1975</v>
      </c>
      <c r="P90" s="70">
        <v>2.0980283844650293E-2</v>
      </c>
      <c r="Q90" s="69">
        <v>5524</v>
      </c>
      <c r="R90" s="70">
        <v>5.8681057193847197E-2</v>
      </c>
      <c r="S90" s="69">
        <v>10264</v>
      </c>
      <c r="T90" s="70">
        <v>0.1090337384210079</v>
      </c>
    </row>
    <row r="91" spans="1:20" x14ac:dyDescent="0.2">
      <c r="A91" s="63" t="s">
        <v>326</v>
      </c>
      <c r="B91" s="68"/>
      <c r="C91" s="69">
        <v>99910</v>
      </c>
      <c r="D91" s="70">
        <v>0.99999999999999989</v>
      </c>
      <c r="E91" s="69">
        <v>73537</v>
      </c>
      <c r="F91" s="70">
        <v>0.73603242918626766</v>
      </c>
      <c r="G91" s="69">
        <v>2626</v>
      </c>
      <c r="H91" s="70">
        <v>2.6283655289760784E-2</v>
      </c>
      <c r="I91" s="69">
        <v>701</v>
      </c>
      <c r="J91" s="70">
        <v>7.0163146832148936E-3</v>
      </c>
      <c r="K91" s="69">
        <v>5225</v>
      </c>
      <c r="L91" s="70">
        <v>5.2297067360624561E-2</v>
      </c>
      <c r="M91" s="69">
        <v>72</v>
      </c>
      <c r="N91" s="70">
        <v>7.2064858372535283E-4</v>
      </c>
      <c r="O91" s="69">
        <v>8161</v>
      </c>
      <c r="P91" s="70">
        <v>8.1683515163647288E-2</v>
      </c>
      <c r="Q91" s="69">
        <v>9588</v>
      </c>
      <c r="R91" s="70">
        <v>9.5966369732759488E-2</v>
      </c>
      <c r="S91" s="69">
        <v>26373</v>
      </c>
      <c r="T91" s="70">
        <v>0.26396757081373234</v>
      </c>
    </row>
    <row r="92" spans="1:20" x14ac:dyDescent="0.2">
      <c r="A92" s="63" t="s">
        <v>327</v>
      </c>
      <c r="B92" s="68"/>
      <c r="C92" s="69">
        <v>90713</v>
      </c>
      <c r="D92" s="70">
        <v>1</v>
      </c>
      <c r="E92" s="69">
        <v>79980</v>
      </c>
      <c r="F92" s="70">
        <v>0.88168178761588745</v>
      </c>
      <c r="G92" s="69">
        <v>2141</v>
      </c>
      <c r="H92" s="70">
        <v>2.360190931839979E-2</v>
      </c>
      <c r="I92" s="69">
        <v>659</v>
      </c>
      <c r="J92" s="70">
        <v>7.2646698929591125E-3</v>
      </c>
      <c r="K92" s="69">
        <v>711</v>
      </c>
      <c r="L92" s="70">
        <v>7.8379063640272063E-3</v>
      </c>
      <c r="M92" s="69">
        <v>13</v>
      </c>
      <c r="N92" s="70">
        <v>1.4330911776702348E-4</v>
      </c>
      <c r="O92" s="69">
        <v>1208</v>
      </c>
      <c r="P92" s="70">
        <v>1.3316724174043412E-2</v>
      </c>
      <c r="Q92" s="69">
        <v>6001</v>
      </c>
      <c r="R92" s="70">
        <v>6.6153693516915982E-2</v>
      </c>
      <c r="S92" s="69">
        <v>10733</v>
      </c>
      <c r="T92" s="70">
        <v>0.11831821238411253</v>
      </c>
    </row>
    <row r="93" spans="1:20" x14ac:dyDescent="0.2">
      <c r="A93" s="63" t="s">
        <v>328</v>
      </c>
      <c r="B93" s="68"/>
      <c r="C93" s="69">
        <v>85111</v>
      </c>
      <c r="D93" s="70">
        <v>1</v>
      </c>
      <c r="E93" s="69">
        <v>53740</v>
      </c>
      <c r="F93" s="70">
        <v>0.63141074596703128</v>
      </c>
      <c r="G93" s="69">
        <v>21767</v>
      </c>
      <c r="H93" s="70">
        <v>0.25574837565062097</v>
      </c>
      <c r="I93" s="69">
        <v>721</v>
      </c>
      <c r="J93" s="70">
        <v>8.4712904324940365E-3</v>
      </c>
      <c r="K93" s="69">
        <v>392</v>
      </c>
      <c r="L93" s="70">
        <v>4.6057501380550106E-3</v>
      </c>
      <c r="M93" s="69">
        <v>27</v>
      </c>
      <c r="N93" s="70">
        <v>3.1723279012113592E-4</v>
      </c>
      <c r="O93" s="69">
        <v>2184</v>
      </c>
      <c r="P93" s="70">
        <v>2.5660607912020773E-2</v>
      </c>
      <c r="Q93" s="69">
        <v>6280</v>
      </c>
      <c r="R93" s="70">
        <v>7.3785997109656803E-2</v>
      </c>
      <c r="S93" s="69">
        <v>31371</v>
      </c>
      <c r="T93" s="70">
        <v>0.36858925403296872</v>
      </c>
    </row>
    <row r="94" spans="1:20" x14ac:dyDescent="0.2">
      <c r="A94" s="63" t="s">
        <v>329</v>
      </c>
      <c r="B94" s="68"/>
      <c r="C94" s="69">
        <v>97290</v>
      </c>
      <c r="D94" s="70">
        <v>1</v>
      </c>
      <c r="E94" s="69">
        <v>86052</v>
      </c>
      <c r="F94" s="70">
        <v>0.8844896700585877</v>
      </c>
      <c r="G94" s="69">
        <v>1770</v>
      </c>
      <c r="H94" s="70">
        <v>1.8193031144002468E-2</v>
      </c>
      <c r="I94" s="69">
        <v>379</v>
      </c>
      <c r="J94" s="70">
        <v>3.8955699455236921E-3</v>
      </c>
      <c r="K94" s="69">
        <v>1900</v>
      </c>
      <c r="L94" s="70">
        <v>1.9529242470963101E-2</v>
      </c>
      <c r="M94" s="69">
        <v>31</v>
      </c>
      <c r="N94" s="70">
        <v>3.1863500873676636E-4</v>
      </c>
      <c r="O94" s="69">
        <v>1562</v>
      </c>
      <c r="P94" s="70">
        <v>1.6055093020865455E-2</v>
      </c>
      <c r="Q94" s="69">
        <v>5596</v>
      </c>
      <c r="R94" s="70">
        <v>5.7518758351320795E-2</v>
      </c>
      <c r="S94" s="69">
        <v>11238</v>
      </c>
      <c r="T94" s="70">
        <v>0.11551032994141228</v>
      </c>
    </row>
    <row r="95" spans="1:20" x14ac:dyDescent="0.2">
      <c r="A95" s="63" t="s">
        <v>330</v>
      </c>
      <c r="B95" s="68"/>
      <c r="C95" s="69">
        <v>90570</v>
      </c>
      <c r="D95" s="70">
        <v>1</v>
      </c>
      <c r="E95" s="69">
        <v>75063</v>
      </c>
      <c r="F95" s="70">
        <v>0.82878436568400138</v>
      </c>
      <c r="G95" s="69">
        <v>6186</v>
      </c>
      <c r="H95" s="70">
        <v>6.830076184166943E-2</v>
      </c>
      <c r="I95" s="69">
        <v>323</v>
      </c>
      <c r="J95" s="70">
        <v>3.5663023076073757E-3</v>
      </c>
      <c r="K95" s="69">
        <v>1986</v>
      </c>
      <c r="L95" s="70">
        <v>2.1927790659158661E-2</v>
      </c>
      <c r="M95" s="69">
        <v>59</v>
      </c>
      <c r="N95" s="70">
        <v>6.5142983327812741E-4</v>
      </c>
      <c r="O95" s="69">
        <v>1661</v>
      </c>
      <c r="P95" s="70">
        <v>1.833940598432152E-2</v>
      </c>
      <c r="Q95" s="69">
        <v>5292</v>
      </c>
      <c r="R95" s="70">
        <v>5.8429943689963564E-2</v>
      </c>
      <c r="S95" s="69">
        <v>15507</v>
      </c>
      <c r="T95" s="70">
        <v>0.17121563431599868</v>
      </c>
    </row>
    <row r="96" spans="1:20" x14ac:dyDescent="0.2">
      <c r="A96" s="63" t="s">
        <v>331</v>
      </c>
      <c r="B96" s="68"/>
      <c r="C96" s="69">
        <v>77994</v>
      </c>
      <c r="D96" s="70">
        <v>1</v>
      </c>
      <c r="E96" s="69">
        <v>38610</v>
      </c>
      <c r="F96" s="70">
        <v>0.49503807985229631</v>
      </c>
      <c r="G96" s="69">
        <v>28357</v>
      </c>
      <c r="H96" s="70">
        <v>0.3635792496858733</v>
      </c>
      <c r="I96" s="69">
        <v>448</v>
      </c>
      <c r="J96" s="70">
        <v>5.7440315921737572E-3</v>
      </c>
      <c r="K96" s="69">
        <v>394</v>
      </c>
      <c r="L96" s="70">
        <v>5.0516706413313841E-3</v>
      </c>
      <c r="M96" s="69">
        <v>24</v>
      </c>
      <c r="N96" s="70">
        <v>3.0771597815216557E-4</v>
      </c>
      <c r="O96" s="69">
        <v>3683</v>
      </c>
      <c r="P96" s="70">
        <v>4.7221581147267738E-2</v>
      </c>
      <c r="Q96" s="69">
        <v>6478</v>
      </c>
      <c r="R96" s="70">
        <v>8.305767110290535E-2</v>
      </c>
      <c r="S96" s="69">
        <v>39384</v>
      </c>
      <c r="T96" s="70">
        <v>0.50496192014770369</v>
      </c>
    </row>
    <row r="97" spans="1:20" x14ac:dyDescent="0.2">
      <c r="A97" s="63" t="s">
        <v>332</v>
      </c>
      <c r="B97" s="68"/>
      <c r="C97" s="69">
        <v>83134</v>
      </c>
      <c r="D97" s="70">
        <v>1</v>
      </c>
      <c r="E97" s="69">
        <v>74000</v>
      </c>
      <c r="F97" s="70">
        <v>0.89012918902013616</v>
      </c>
      <c r="G97" s="69">
        <v>1602</v>
      </c>
      <c r="H97" s="70">
        <v>1.9270094065003487E-2</v>
      </c>
      <c r="I97" s="69">
        <v>384</v>
      </c>
      <c r="J97" s="70">
        <v>4.6190487646450311E-3</v>
      </c>
      <c r="K97" s="69">
        <v>478</v>
      </c>
      <c r="L97" s="70">
        <v>5.7497534101570956E-3</v>
      </c>
      <c r="M97" s="69">
        <v>5</v>
      </c>
      <c r="N97" s="70">
        <v>6.0143864122982171E-5</v>
      </c>
      <c r="O97" s="69">
        <v>1196</v>
      </c>
      <c r="P97" s="70">
        <v>1.4386412298217336E-2</v>
      </c>
      <c r="Q97" s="69">
        <v>5469</v>
      </c>
      <c r="R97" s="70">
        <v>6.5785358577717903E-2</v>
      </c>
      <c r="S97" s="69">
        <v>9134</v>
      </c>
      <c r="T97" s="70">
        <v>0.10987081097986383</v>
      </c>
    </row>
    <row r="98" spans="1:20" x14ac:dyDescent="0.2">
      <c r="A98" s="63" t="s">
        <v>333</v>
      </c>
      <c r="B98" s="68"/>
      <c r="C98" s="69">
        <v>83394</v>
      </c>
      <c r="D98" s="70">
        <v>1</v>
      </c>
      <c r="E98" s="69">
        <v>78318</v>
      </c>
      <c r="F98" s="70">
        <v>0.9391323116770991</v>
      </c>
      <c r="G98" s="69">
        <v>339</v>
      </c>
      <c r="H98" s="70">
        <v>4.0650406504065045E-3</v>
      </c>
      <c r="I98" s="69">
        <v>525</v>
      </c>
      <c r="J98" s="70">
        <v>6.2954169364702493E-3</v>
      </c>
      <c r="K98" s="69">
        <v>200</v>
      </c>
      <c r="L98" s="70">
        <v>2.3982540710362856E-3</v>
      </c>
      <c r="M98" s="69">
        <v>4</v>
      </c>
      <c r="N98" s="70">
        <v>4.7965081420725711E-5</v>
      </c>
      <c r="O98" s="69">
        <v>470</v>
      </c>
      <c r="P98" s="70">
        <v>5.6358970669352715E-3</v>
      </c>
      <c r="Q98" s="69">
        <v>3538</v>
      </c>
      <c r="R98" s="70">
        <v>4.242511451663189E-2</v>
      </c>
      <c r="S98" s="69">
        <v>5076</v>
      </c>
      <c r="T98" s="70">
        <v>6.0867688322900931E-2</v>
      </c>
    </row>
    <row r="99" spans="1:20" x14ac:dyDescent="0.2">
      <c r="A99" s="63" t="s">
        <v>334</v>
      </c>
      <c r="B99" s="68"/>
      <c r="C99" s="69">
        <v>85763</v>
      </c>
      <c r="D99" s="70">
        <v>1</v>
      </c>
      <c r="E99" s="69">
        <v>76907</v>
      </c>
      <c r="F99" s="70">
        <v>0.89673868684630897</v>
      </c>
      <c r="G99" s="69">
        <v>1021</v>
      </c>
      <c r="H99" s="70">
        <v>1.1904900714760445E-2</v>
      </c>
      <c r="I99" s="69">
        <v>300</v>
      </c>
      <c r="J99" s="70">
        <v>3.4980119632009141E-3</v>
      </c>
      <c r="K99" s="69">
        <v>1720</v>
      </c>
      <c r="L99" s="70">
        <v>2.0055268589018575E-2</v>
      </c>
      <c r="M99" s="69">
        <v>86</v>
      </c>
      <c r="N99" s="70">
        <v>1.0027634294509286E-3</v>
      </c>
      <c r="O99" s="69">
        <v>753</v>
      </c>
      <c r="P99" s="70">
        <v>8.7800100276342937E-3</v>
      </c>
      <c r="Q99" s="69">
        <v>4976</v>
      </c>
      <c r="R99" s="70">
        <v>5.8020358429625829E-2</v>
      </c>
      <c r="S99" s="69">
        <v>8856</v>
      </c>
      <c r="T99" s="70">
        <v>0.10326131315369098</v>
      </c>
    </row>
    <row r="100" spans="1:20" x14ac:dyDescent="0.2">
      <c r="A100" s="63" t="s">
        <v>335</v>
      </c>
      <c r="B100" s="68"/>
      <c r="C100" s="69">
        <v>82847</v>
      </c>
      <c r="D100" s="70">
        <v>1</v>
      </c>
      <c r="E100" s="69">
        <v>71348</v>
      </c>
      <c r="F100" s="70">
        <v>0.86120197472449211</v>
      </c>
      <c r="G100" s="69">
        <v>2179</v>
      </c>
      <c r="H100" s="70">
        <v>2.6301495527900828E-2</v>
      </c>
      <c r="I100" s="69">
        <v>2404</v>
      </c>
      <c r="J100" s="70">
        <v>2.9017345226743273E-2</v>
      </c>
      <c r="K100" s="69">
        <v>1187</v>
      </c>
      <c r="L100" s="70">
        <v>1.4327615966782141E-2</v>
      </c>
      <c r="M100" s="69">
        <v>22</v>
      </c>
      <c r="N100" s="70">
        <v>2.6554974833126123E-4</v>
      </c>
      <c r="O100" s="69">
        <v>911</v>
      </c>
      <c r="P100" s="70">
        <v>1.0996173669535409E-2</v>
      </c>
      <c r="Q100" s="69">
        <v>4796</v>
      </c>
      <c r="R100" s="70">
        <v>5.7889845136214951E-2</v>
      </c>
      <c r="S100" s="69">
        <v>11499</v>
      </c>
      <c r="T100" s="70">
        <v>0.13879802527550786</v>
      </c>
    </row>
    <row r="101" spans="1:20" x14ac:dyDescent="0.2">
      <c r="A101" s="63" t="s">
        <v>336</v>
      </c>
      <c r="B101" s="68"/>
      <c r="C101" s="69">
        <v>88733</v>
      </c>
      <c r="D101" s="70">
        <v>1.0000000000000002</v>
      </c>
      <c r="E101" s="69">
        <v>77377</v>
      </c>
      <c r="F101" s="70">
        <v>0.87202055605017303</v>
      </c>
      <c r="G101" s="69">
        <v>1458</v>
      </c>
      <c r="H101" s="70">
        <v>1.6431316421173632E-2</v>
      </c>
      <c r="I101" s="69">
        <v>737</v>
      </c>
      <c r="J101" s="70">
        <v>8.3058163253806362E-3</v>
      </c>
      <c r="K101" s="69">
        <v>312</v>
      </c>
      <c r="L101" s="70">
        <v>3.5161664769589669E-3</v>
      </c>
      <c r="M101" s="69">
        <v>27</v>
      </c>
      <c r="N101" s="70">
        <v>3.0428363742914134E-4</v>
      </c>
      <c r="O101" s="69">
        <v>2866</v>
      </c>
      <c r="P101" s="70">
        <v>3.2299144624885895E-2</v>
      </c>
      <c r="Q101" s="69">
        <v>5956</v>
      </c>
      <c r="R101" s="70">
        <v>6.7122716463998741E-2</v>
      </c>
      <c r="S101" s="69">
        <v>11356</v>
      </c>
      <c r="T101" s="70">
        <v>0.12797944394982702</v>
      </c>
    </row>
    <row r="102" spans="1:20" x14ac:dyDescent="0.2">
      <c r="A102" s="63" t="s">
        <v>337</v>
      </c>
      <c r="B102" s="68"/>
      <c r="C102" s="69">
        <v>94355</v>
      </c>
      <c r="D102" s="70">
        <v>1</v>
      </c>
      <c r="E102" s="69">
        <v>85374</v>
      </c>
      <c r="F102" s="70">
        <v>0.90481691484288063</v>
      </c>
      <c r="G102" s="69">
        <v>929</v>
      </c>
      <c r="H102" s="70">
        <v>9.8457951353929304E-3</v>
      </c>
      <c r="I102" s="69">
        <v>1622</v>
      </c>
      <c r="J102" s="70">
        <v>1.7190397965131683E-2</v>
      </c>
      <c r="K102" s="69">
        <v>420</v>
      </c>
      <c r="L102" s="70">
        <v>4.4512744422659104E-3</v>
      </c>
      <c r="M102" s="69">
        <v>19</v>
      </c>
      <c r="N102" s="70">
        <v>2.0136717715012452E-4</v>
      </c>
      <c r="O102" s="69">
        <v>1040</v>
      </c>
      <c r="P102" s="70">
        <v>1.1022203380848921E-2</v>
      </c>
      <c r="Q102" s="69">
        <v>4951</v>
      </c>
      <c r="R102" s="70">
        <v>5.2472047056329817E-2</v>
      </c>
      <c r="S102" s="69">
        <v>8981</v>
      </c>
      <c r="T102" s="70">
        <v>9.5183085157119388E-2</v>
      </c>
    </row>
    <row r="103" spans="1:20" x14ac:dyDescent="0.2">
      <c r="A103" s="63" t="s">
        <v>338</v>
      </c>
      <c r="B103" s="68"/>
      <c r="C103" s="69">
        <v>84128</v>
      </c>
      <c r="D103" s="70">
        <v>1</v>
      </c>
      <c r="E103" s="69">
        <v>77082</v>
      </c>
      <c r="F103" s="70">
        <v>0.91624667173830354</v>
      </c>
      <c r="G103" s="69">
        <v>1068</v>
      </c>
      <c r="H103" s="70">
        <v>1.2694941042221377E-2</v>
      </c>
      <c r="I103" s="69">
        <v>470</v>
      </c>
      <c r="J103" s="70">
        <v>5.5867249904906812E-3</v>
      </c>
      <c r="K103" s="69">
        <v>532</v>
      </c>
      <c r="L103" s="70">
        <v>6.3236972232788135E-3</v>
      </c>
      <c r="M103" s="69">
        <v>22</v>
      </c>
      <c r="N103" s="70">
        <v>2.6150627615062759E-4</v>
      </c>
      <c r="O103" s="69">
        <v>586</v>
      </c>
      <c r="P103" s="70">
        <v>6.965576264739445E-3</v>
      </c>
      <c r="Q103" s="69">
        <v>4368</v>
      </c>
      <c r="R103" s="70">
        <v>5.1920882464815521E-2</v>
      </c>
      <c r="S103" s="69">
        <v>7046</v>
      </c>
      <c r="T103" s="70">
        <v>8.3753328261696458E-2</v>
      </c>
    </row>
    <row r="104" spans="1:20" x14ac:dyDescent="0.2">
      <c r="A104" s="63" t="s">
        <v>339</v>
      </c>
      <c r="B104" s="68"/>
      <c r="C104" s="69">
        <v>90208</v>
      </c>
      <c r="D104" s="70">
        <v>1</v>
      </c>
      <c r="E104" s="69">
        <v>84473</v>
      </c>
      <c r="F104" s="70">
        <v>0.93642470734302941</v>
      </c>
      <c r="G104" s="69">
        <v>258</v>
      </c>
      <c r="H104" s="70">
        <v>2.860056757715502E-3</v>
      </c>
      <c r="I104" s="69">
        <v>539</v>
      </c>
      <c r="J104" s="70">
        <v>5.9750798155374244E-3</v>
      </c>
      <c r="K104" s="69">
        <v>296</v>
      </c>
      <c r="L104" s="70">
        <v>3.281305427456545E-3</v>
      </c>
      <c r="M104" s="69">
        <v>26</v>
      </c>
      <c r="N104" s="70">
        <v>2.8822277403334516E-4</v>
      </c>
      <c r="O104" s="69">
        <v>615</v>
      </c>
      <c r="P104" s="70">
        <v>6.8175771550195103E-3</v>
      </c>
      <c r="Q104" s="69">
        <v>4001</v>
      </c>
      <c r="R104" s="70">
        <v>4.4353050727208229E-2</v>
      </c>
      <c r="S104" s="69">
        <v>5735</v>
      </c>
      <c r="T104" s="70">
        <v>6.3575292656970553E-2</v>
      </c>
    </row>
    <row r="105" spans="1:20" x14ac:dyDescent="0.2">
      <c r="A105" s="63" t="s">
        <v>340</v>
      </c>
      <c r="B105" s="68"/>
      <c r="C105" s="69">
        <v>95238</v>
      </c>
      <c r="D105" s="70">
        <v>1</v>
      </c>
      <c r="E105" s="69">
        <v>86508</v>
      </c>
      <c r="F105" s="70">
        <v>0.90833490833490838</v>
      </c>
      <c r="G105" s="69">
        <v>595</v>
      </c>
      <c r="H105" s="70">
        <v>6.2475062475062472E-3</v>
      </c>
      <c r="I105" s="69">
        <v>969</v>
      </c>
      <c r="J105" s="70">
        <v>1.0174510174510175E-2</v>
      </c>
      <c r="K105" s="69">
        <v>824</v>
      </c>
      <c r="L105" s="70">
        <v>8.6520086520086512E-3</v>
      </c>
      <c r="M105" s="69">
        <v>52</v>
      </c>
      <c r="N105" s="70">
        <v>5.4600054600054604E-4</v>
      </c>
      <c r="O105" s="69">
        <v>1041</v>
      </c>
      <c r="P105" s="70">
        <v>1.093051093051093E-2</v>
      </c>
      <c r="Q105" s="69">
        <v>5249</v>
      </c>
      <c r="R105" s="70">
        <v>5.5114555114555118E-2</v>
      </c>
      <c r="S105" s="69">
        <v>8730</v>
      </c>
      <c r="T105" s="70">
        <v>9.1665091665091666E-2</v>
      </c>
    </row>
    <row r="106" spans="1:20" x14ac:dyDescent="0.2">
      <c r="A106" s="63" t="s">
        <v>341</v>
      </c>
      <c r="B106" s="68"/>
      <c r="C106" s="69">
        <v>91948</v>
      </c>
      <c r="D106" s="70">
        <v>1</v>
      </c>
      <c r="E106" s="69">
        <v>85634</v>
      </c>
      <c r="F106" s="70">
        <v>0.93133075216426675</v>
      </c>
      <c r="G106" s="69">
        <v>244</v>
      </c>
      <c r="H106" s="70">
        <v>2.6536738156349242E-3</v>
      </c>
      <c r="I106" s="69">
        <v>860</v>
      </c>
      <c r="J106" s="70">
        <v>9.3531126288771919E-3</v>
      </c>
      <c r="K106" s="69">
        <v>323</v>
      </c>
      <c r="L106" s="70">
        <v>3.5128550920085267E-3</v>
      </c>
      <c r="M106" s="69">
        <v>32</v>
      </c>
      <c r="N106" s="70">
        <v>3.4802279549310479E-4</v>
      </c>
      <c r="O106" s="69">
        <v>507</v>
      </c>
      <c r="P106" s="70">
        <v>5.5139861660938793E-3</v>
      </c>
      <c r="Q106" s="69">
        <v>4348</v>
      </c>
      <c r="R106" s="70">
        <v>4.7287597337625616E-2</v>
      </c>
      <c r="S106" s="69">
        <v>6314</v>
      </c>
      <c r="T106" s="70">
        <v>6.8669247835733235E-2</v>
      </c>
    </row>
    <row r="107" spans="1:20" x14ac:dyDescent="0.2">
      <c r="A107" s="63" t="s">
        <v>342</v>
      </c>
      <c r="B107" s="68"/>
      <c r="C107" s="69">
        <v>91357</v>
      </c>
      <c r="D107" s="70">
        <v>0.99999999999999989</v>
      </c>
      <c r="E107" s="69">
        <v>85459</v>
      </c>
      <c r="F107" s="70">
        <v>0.93544008669286427</v>
      </c>
      <c r="G107" s="69">
        <v>350</v>
      </c>
      <c r="H107" s="70">
        <v>3.8311240517967973E-3</v>
      </c>
      <c r="I107" s="69">
        <v>713</v>
      </c>
      <c r="J107" s="70">
        <v>7.8045469969460464E-3</v>
      </c>
      <c r="K107" s="69">
        <v>400</v>
      </c>
      <c r="L107" s="70">
        <v>4.3784274877677679E-3</v>
      </c>
      <c r="M107" s="69">
        <v>21</v>
      </c>
      <c r="N107" s="70">
        <v>2.2986744310780782E-4</v>
      </c>
      <c r="O107" s="69">
        <v>454</v>
      </c>
      <c r="P107" s="70">
        <v>4.9695151986164166E-3</v>
      </c>
      <c r="Q107" s="69">
        <v>3960</v>
      </c>
      <c r="R107" s="70">
        <v>4.3346432128900908E-2</v>
      </c>
      <c r="S107" s="69">
        <v>5898</v>
      </c>
      <c r="T107" s="70">
        <v>6.4559913307135744E-2</v>
      </c>
    </row>
    <row r="108" spans="1:20" x14ac:dyDescent="0.2">
      <c r="A108" s="63" t="s">
        <v>343</v>
      </c>
      <c r="B108" s="68"/>
      <c r="C108" s="69">
        <v>93246</v>
      </c>
      <c r="D108" s="70">
        <v>0.99999999999999989</v>
      </c>
      <c r="E108" s="69">
        <v>73640</v>
      </c>
      <c r="F108" s="70">
        <v>0.78973897003624816</v>
      </c>
      <c r="G108" s="69">
        <v>2923</v>
      </c>
      <c r="H108" s="70">
        <v>3.1347189155566994E-2</v>
      </c>
      <c r="I108" s="69">
        <v>8881</v>
      </c>
      <c r="J108" s="70">
        <v>9.5242691375501357E-2</v>
      </c>
      <c r="K108" s="69">
        <v>443</v>
      </c>
      <c r="L108" s="70">
        <v>4.7508740321300647E-3</v>
      </c>
      <c r="M108" s="69">
        <v>42</v>
      </c>
      <c r="N108" s="70">
        <v>4.5042146580014157E-4</v>
      </c>
      <c r="O108" s="69">
        <v>500</v>
      </c>
      <c r="P108" s="70">
        <v>5.3621603071445428E-3</v>
      </c>
      <c r="Q108" s="69">
        <v>6817</v>
      </c>
      <c r="R108" s="70">
        <v>7.3107693627608689E-2</v>
      </c>
      <c r="S108" s="69">
        <v>19606</v>
      </c>
      <c r="T108" s="70">
        <v>0.21026102996375179</v>
      </c>
    </row>
    <row r="109" spans="1:20" x14ac:dyDescent="0.2">
      <c r="A109" s="63" t="s">
        <v>344</v>
      </c>
      <c r="B109" s="68"/>
      <c r="C109" s="69">
        <v>86352</v>
      </c>
      <c r="D109" s="70">
        <v>1</v>
      </c>
      <c r="E109" s="69">
        <v>79562</v>
      </c>
      <c r="F109" s="70">
        <v>0.9213683527885862</v>
      </c>
      <c r="G109" s="69">
        <v>265</v>
      </c>
      <c r="H109" s="70">
        <v>3.068834537706133E-3</v>
      </c>
      <c r="I109" s="69">
        <v>1725</v>
      </c>
      <c r="J109" s="70">
        <v>1.9976375764313506E-2</v>
      </c>
      <c r="K109" s="69">
        <v>401</v>
      </c>
      <c r="L109" s="70">
        <v>4.6437835834722994E-3</v>
      </c>
      <c r="M109" s="69">
        <v>20</v>
      </c>
      <c r="N109" s="70">
        <v>2.3161015378914211E-4</v>
      </c>
      <c r="O109" s="69">
        <v>412</v>
      </c>
      <c r="P109" s="70">
        <v>4.771169168056328E-3</v>
      </c>
      <c r="Q109" s="69">
        <v>3967</v>
      </c>
      <c r="R109" s="70">
        <v>4.5939874004076342E-2</v>
      </c>
      <c r="S109" s="69">
        <v>6790</v>
      </c>
      <c r="T109" s="70">
        <v>7.8631647211413747E-2</v>
      </c>
    </row>
    <row r="110" spans="1:20" x14ac:dyDescent="0.2">
      <c r="A110" s="63" t="s">
        <v>345</v>
      </c>
      <c r="B110" s="68"/>
      <c r="C110" s="69">
        <v>84119</v>
      </c>
      <c r="D110" s="70">
        <v>1</v>
      </c>
      <c r="E110" s="69">
        <v>74341</v>
      </c>
      <c r="F110" s="70">
        <v>0.88375991155387013</v>
      </c>
      <c r="G110" s="69">
        <v>1408</v>
      </c>
      <c r="H110" s="70">
        <v>1.6738192322780822E-2</v>
      </c>
      <c r="I110" s="69">
        <v>2422</v>
      </c>
      <c r="J110" s="70">
        <v>2.8792543896147126E-2</v>
      </c>
      <c r="K110" s="69">
        <v>438</v>
      </c>
      <c r="L110" s="70">
        <v>5.2069092595014204E-3</v>
      </c>
      <c r="M110" s="69">
        <v>25</v>
      </c>
      <c r="N110" s="70">
        <v>2.9719801709482993E-4</v>
      </c>
      <c r="O110" s="69">
        <v>409</v>
      </c>
      <c r="P110" s="70">
        <v>4.8621595596714182E-3</v>
      </c>
      <c r="Q110" s="69">
        <v>5076</v>
      </c>
      <c r="R110" s="70">
        <v>6.0343085390934269E-2</v>
      </c>
      <c r="S110" s="69">
        <v>9778</v>
      </c>
      <c r="T110" s="70">
        <v>0.11624008844612989</v>
      </c>
    </row>
    <row r="111" spans="1:20" x14ac:dyDescent="0.2">
      <c r="A111" s="63" t="s">
        <v>346</v>
      </c>
      <c r="B111" s="68"/>
      <c r="C111" s="69">
        <v>83518</v>
      </c>
      <c r="D111" s="70">
        <v>1</v>
      </c>
      <c r="E111" s="69">
        <v>75150</v>
      </c>
      <c r="F111" s="70">
        <v>0.89980602983787927</v>
      </c>
      <c r="G111" s="69">
        <v>1012</v>
      </c>
      <c r="H111" s="70">
        <v>1.2117148399147489E-2</v>
      </c>
      <c r="I111" s="69">
        <v>1979</v>
      </c>
      <c r="J111" s="70">
        <v>2.3695490792404034E-2</v>
      </c>
      <c r="K111" s="69">
        <v>982</v>
      </c>
      <c r="L111" s="70">
        <v>1.1757944395220193E-2</v>
      </c>
      <c r="M111" s="69">
        <v>35</v>
      </c>
      <c r="N111" s="70">
        <v>4.1907133791517997E-4</v>
      </c>
      <c r="O111" s="69">
        <v>473</v>
      </c>
      <c r="P111" s="70">
        <v>5.663449795253718E-3</v>
      </c>
      <c r="Q111" s="69">
        <v>3887</v>
      </c>
      <c r="R111" s="70">
        <v>4.6540865442180127E-2</v>
      </c>
      <c r="S111" s="69">
        <v>8368</v>
      </c>
      <c r="T111" s="70">
        <v>0.10019397016212074</v>
      </c>
    </row>
    <row r="113" spans="1:20" x14ac:dyDescent="0.2">
      <c r="A113" s="72" t="s">
        <v>309</v>
      </c>
      <c r="C113" s="15">
        <f>SUM(C2:C111)</f>
        <v>10077331</v>
      </c>
      <c r="D113" s="12">
        <f>F113+H113+J113+L113+N113+P113+R113</f>
        <v>1</v>
      </c>
      <c r="E113" s="15">
        <f>SUM(E2:E111)</f>
        <v>7444974</v>
      </c>
      <c r="F113" s="12">
        <f>E113/C113</f>
        <v>0.73878430707495868</v>
      </c>
      <c r="G113" s="15">
        <f>SUM(G2:G111)</f>
        <v>1376579</v>
      </c>
      <c r="H113" s="12">
        <f>G113/C113</f>
        <v>0.13660154658014112</v>
      </c>
      <c r="I113" s="15">
        <f>SUM(I2:I111)</f>
        <v>61261</v>
      </c>
      <c r="J113" s="12">
        <f>I113/C113</f>
        <v>6.0790897907392347E-3</v>
      </c>
      <c r="K113" s="15">
        <f>SUM(K2:K111)</f>
        <v>334300</v>
      </c>
      <c r="L113" s="12">
        <f>K113/C113</f>
        <v>3.3173466268002903E-2</v>
      </c>
      <c r="M113" s="15">
        <f>SUM(M2:M111)</f>
        <v>3051</v>
      </c>
      <c r="N113" s="12">
        <f>M113/C113</f>
        <v>3.0275873641542585E-4</v>
      </c>
      <c r="O113" s="15">
        <f>SUM(O2:O111)</f>
        <v>221851</v>
      </c>
      <c r="P113" s="12">
        <f>O113/C113</f>
        <v>2.2014856910029055E-2</v>
      </c>
      <c r="Q113" s="15">
        <f>SUM(Q2:Q111)</f>
        <v>635315</v>
      </c>
      <c r="R113" s="12">
        <f>Q113/C113</f>
        <v>6.3043974639713632E-2</v>
      </c>
      <c r="S113" s="15">
        <f>SUM(S2:S111)</f>
        <v>2632357</v>
      </c>
      <c r="T113" s="59">
        <f t="shared" ref="T113" si="0">S113/$C113</f>
        <v>0.26121569292504138</v>
      </c>
    </row>
    <row r="114" spans="1:20" x14ac:dyDescent="0.2">
      <c r="A114" s="72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S114" s="15"/>
      <c r="T114" s="12"/>
    </row>
    <row r="115" spans="1:20" x14ac:dyDescent="0.2">
      <c r="A115" s="72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S115" s="15"/>
      <c r="T115" s="12"/>
    </row>
    <row r="116" spans="1:20" x14ac:dyDescent="0.2">
      <c r="A116" s="72" t="s">
        <v>161</v>
      </c>
      <c r="D116" s="12"/>
      <c r="E116" s="15"/>
      <c r="F116" s="15">
        <f>COUNTIF(F$2:F$111,("&gt;90%"))</f>
        <v>18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R116" s="15">
        <f>COUNTIF(R$2:R$111,("&gt;90%"))</f>
        <v>0</v>
      </c>
      <c r="S116" s="15"/>
      <c r="T116" s="15">
        <f>COUNTIF(T$2:T$111,("&gt;90%"))</f>
        <v>3</v>
      </c>
    </row>
    <row r="117" spans="1:20" x14ac:dyDescent="0.2">
      <c r="A117" s="72" t="s">
        <v>162</v>
      </c>
      <c r="D117" s="12"/>
      <c r="E117" s="15"/>
      <c r="F117" s="15">
        <f>COUNTIF(F$2:F$111,("&gt;80%"))-(F116)</f>
        <v>39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R117" s="15">
        <f>COUNTIF(R$2:R$111,("&gt;80%"))-(R116)</f>
        <v>0</v>
      </c>
      <c r="S117" s="15"/>
      <c r="T117" s="15">
        <f>COUNTIF(T$2:T$111,("&gt;80%"))-(T116)</f>
        <v>1</v>
      </c>
    </row>
    <row r="118" spans="1:20" x14ac:dyDescent="0.2">
      <c r="A118" s="72" t="s">
        <v>163</v>
      </c>
      <c r="D118" s="12"/>
      <c r="E118" s="15"/>
      <c r="F118" s="15">
        <f>COUNTIF(F$2:F$111,("&gt;70%"))-(SUM(F116:F$117))</f>
        <v>16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R118" s="15">
        <f>COUNTIF(R$2:R$111,("&gt;70%"))-(SUM(R116:R$117))</f>
        <v>0</v>
      </c>
      <c r="S118" s="15"/>
      <c r="T118" s="15">
        <f>COUNTIF(T$2:T$111,("&gt;70%"))-(SUM(T116:T$117))</f>
        <v>4</v>
      </c>
    </row>
    <row r="119" spans="1:20" x14ac:dyDescent="0.2">
      <c r="A119" s="72" t="s">
        <v>164</v>
      </c>
      <c r="D119" s="12"/>
      <c r="E119" s="15"/>
      <c r="F119" s="15">
        <f>COUNTIF(F$2:F$111,("&gt;65%"))-(SUM(F$116:F118))</f>
        <v>11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R119" s="15">
        <f>COUNTIF(R$2:R$111,("&gt;65%"))-(SUM(R$116:R118))</f>
        <v>0</v>
      </c>
      <c r="S119" s="15"/>
      <c r="T119" s="15">
        <f>COUNTIF(T$2:T$111,("&gt;65%"))-(SUM(T$116:T118))</f>
        <v>3</v>
      </c>
    </row>
    <row r="120" spans="1:20" x14ac:dyDescent="0.2">
      <c r="A120" s="72" t="s">
        <v>165</v>
      </c>
      <c r="D120" s="12"/>
      <c r="E120" s="15"/>
      <c r="F120" s="15">
        <f>COUNTIF(F$2:F$111,("&gt;60%"))-(SUM(F$116:F119))</f>
        <v>6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R120" s="15">
        <f>COUNTIF(R$2:R$111,("&gt;60%"))-(SUM(R$116:R119))</f>
        <v>0</v>
      </c>
      <c r="S120" s="15"/>
      <c r="T120" s="15">
        <f>COUNTIF(T$2:T$111,("&gt;60%"))-(SUM(T$116:T119))</f>
        <v>2</v>
      </c>
    </row>
    <row r="121" spans="1:20" x14ac:dyDescent="0.2">
      <c r="A121" s="72" t="s">
        <v>166</v>
      </c>
      <c r="D121" s="12"/>
      <c r="E121" s="15"/>
      <c r="F121" s="15">
        <f>COUNTIF(F$2:F$111,("&gt;55%"))-(SUM(F$116:F120))</f>
        <v>5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R121" s="15">
        <f>COUNTIF(R$2:R$111,("&gt;55%"))-(SUM(R$116:R120))</f>
        <v>0</v>
      </c>
      <c r="S121" s="15"/>
      <c r="T121" s="15">
        <f>COUNTIF(T$2:T$111,("&gt;55%"))-(SUM(T$116:T120))</f>
        <v>0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0</v>
      </c>
      <c r="G122" s="32"/>
      <c r="H122" s="32">
        <f>COUNTIF(H$2:H$111,("&gt;50%"))-(SUM(H$116:H121))</f>
        <v>1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2</v>
      </c>
    </row>
    <row r="123" spans="1:20" ht="13.5" thickTop="1" x14ac:dyDescent="0.2">
      <c r="A123" s="72" t="s">
        <v>168</v>
      </c>
      <c r="D123" s="12"/>
      <c r="E123" s="15"/>
      <c r="F123" s="15">
        <f>COUNTIF(F$2:F$111,("&gt;45%"))-(SUM(F$116:F122))</f>
        <v>2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R123" s="15">
        <f>COUNTIF(R$2:R$111,("&gt;45%"))-(SUM(R$116:R122))</f>
        <v>0</v>
      </c>
      <c r="S123" s="15"/>
      <c r="T123" s="15">
        <f>COUNTIF(T$2:T$111,("&gt;45%"))-(SUM(T$116:T122))</f>
        <v>0</v>
      </c>
    </row>
    <row r="124" spans="1:20" x14ac:dyDescent="0.2">
      <c r="A124" s="72" t="s">
        <v>310</v>
      </c>
      <c r="D124" s="12"/>
      <c r="E124" s="15"/>
      <c r="F124" s="15">
        <f>COUNTIF(F$2:F$111,("&gt;40%"))-(SUM(F$116:F123))</f>
        <v>0</v>
      </c>
      <c r="G124" s="15"/>
      <c r="H124" s="15">
        <f>COUNTIF(H$2:H$111,("&gt;40%"))-(SUM(H$116:H123))</f>
        <v>1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R124" s="15">
        <f>COUNTIF(R$2:R$111,("&gt;40%"))-(SUM(R$116:R123))</f>
        <v>0</v>
      </c>
      <c r="S124" s="15"/>
      <c r="T124" s="15">
        <f>COUNTIF(T$2:T$111,("&gt;40%"))-(SUM(T$116:T123))</f>
        <v>5</v>
      </c>
    </row>
    <row r="125" spans="1:20" x14ac:dyDescent="0.2">
      <c r="A125" s="72" t="s">
        <v>169</v>
      </c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R125" s="15">
        <f>COUNTIF(R$2:R$111,("&gt;35%"))-(SUM(R$116:R124))</f>
        <v>0</v>
      </c>
      <c r="S125" s="15"/>
      <c r="T125" s="15">
        <f>COUNTIF(T$2:T$111,("&gt;35%"))-(SUM(T$116:T124))</f>
        <v>6</v>
      </c>
    </row>
    <row r="126" spans="1:20" x14ac:dyDescent="0.2">
      <c r="A126" s="72" t="s">
        <v>311</v>
      </c>
      <c r="D126" s="12"/>
      <c r="E126" s="15"/>
      <c r="F126" s="15">
        <f>COUNTIF(F$2:F$111,("&gt;30%"))-(SUM(F$116:F125))</f>
        <v>3</v>
      </c>
      <c r="G126" s="15"/>
      <c r="H126" s="15">
        <f>COUNTIF(H$2:H$111,("&gt;30%"))-(SUM(H$116:H125))</f>
        <v>0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R126" s="15">
        <f>COUNTIF(R$2:R$111,("&gt;30%"))-(SUM(R$116:R125))</f>
        <v>0</v>
      </c>
      <c r="S126" s="15"/>
      <c r="T126" s="15">
        <f>COUNTIF(T$2:T$111,("&gt;30%"))-(SUM(T$116:T125))</f>
        <v>11</v>
      </c>
    </row>
    <row r="127" spans="1:20" x14ac:dyDescent="0.2">
      <c r="A127" s="72" t="s">
        <v>170</v>
      </c>
      <c r="D127" s="12"/>
      <c r="E127" s="15"/>
      <c r="F127" s="15">
        <f>COUNTIF(F$2:F$111,("&gt;20%"))-(SUM(F$116:F126))</f>
        <v>4</v>
      </c>
      <c r="G127" s="15"/>
      <c r="H127" s="15">
        <f>COUNTIF(H$2:H$111,("&gt;20%"))-(SUM(H$116:H126))</f>
        <v>13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1</v>
      </c>
      <c r="R127" s="15">
        <f>COUNTIF(R$2:R$111,("&gt;20%"))-(SUM(R$116:R126))</f>
        <v>0</v>
      </c>
      <c r="S127" s="15"/>
      <c r="T127" s="15">
        <f>COUNTIF(T$2:T$111,("&gt;20%"))-(SUM(T$116:T126))</f>
        <v>16</v>
      </c>
    </row>
    <row r="128" spans="1:20" x14ac:dyDescent="0.2">
      <c r="A128" s="72" t="s">
        <v>171</v>
      </c>
      <c r="D128" s="12"/>
      <c r="E128" s="15"/>
      <c r="F128" s="15">
        <f>COUNTIF(F$2:F$111,("&gt;10%"))-(SUM(F$116:F127))</f>
        <v>1</v>
      </c>
      <c r="G128" s="15"/>
      <c r="H128" s="15">
        <f>COUNTIF(H$2:H$111,("&gt;10%"))-(SUM(H$116:H127))</f>
        <v>9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3</v>
      </c>
      <c r="R128" s="15">
        <f>COUNTIF(R$2:R$111,("&gt;10%"))-(SUM(R$116:R127))</f>
        <v>3</v>
      </c>
      <c r="S128" s="15"/>
      <c r="T128" s="15">
        <f>COUNTIF(T$2:T$111,("&gt;10%"))-(SUM(T$116:T127))</f>
        <v>39</v>
      </c>
    </row>
    <row r="129" spans="1:20" x14ac:dyDescent="0.2">
      <c r="A129" s="72" t="s">
        <v>172</v>
      </c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106</v>
      </c>
      <c r="R129" s="15">
        <f>COUNTIF(R$2:R$111,("&lt;10%"))</f>
        <v>107</v>
      </c>
      <c r="S129" s="15"/>
      <c r="T129" s="15">
        <f>COUNTIF(T$2:T$111,("&lt;10%"))</f>
        <v>18</v>
      </c>
    </row>
    <row r="130" spans="1:20" x14ac:dyDescent="0.2"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</row>
  </sheetData>
  <phoneticPr fontId="5" type="noConversion"/>
  <printOptions headings="1" gridLines="1"/>
  <pageMargins left="0.25" right="0.25" top="0.75" bottom="0.75" header="0.3" footer="0.3"/>
  <pageSetup scale="70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51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R203"/>
  <sheetViews>
    <sheetView view="pageBreakPreview" zoomScaleNormal="100" zoomScaleSheetLayoutView="100" workbookViewId="0">
      <pane xSplit="1" ySplit="1" topLeftCell="B104" activePane="bottomRight" state="frozen"/>
      <selection activeCell="B2" sqref="B2"/>
      <selection pane="topRight" activeCell="B2" sqref="B2"/>
      <selection pane="bottomLeft" activeCell="B2" sqref="B2"/>
      <selection pane="bottomRight" activeCell="D113" sqref="D113"/>
    </sheetView>
  </sheetViews>
  <sheetFormatPr defaultColWidth="9.140625" defaultRowHeight="12.75" x14ac:dyDescent="0.2"/>
  <cols>
    <col min="1" max="1" width="17.7109375" style="4" bestFit="1" customWidth="1"/>
    <col min="2" max="2" width="4.28515625" style="5" customWidth="1"/>
    <col min="3" max="3" width="9.85546875" style="15" customWidth="1"/>
    <col min="4" max="4" width="10" style="5" customWidth="1"/>
    <col min="5" max="5" width="12.42578125" style="5" customWidth="1"/>
    <col min="6" max="6" width="12.85546875" style="5" customWidth="1"/>
    <col min="7" max="7" width="11.140625" style="5" customWidth="1"/>
    <col min="8" max="9" width="11.28515625" style="5" customWidth="1"/>
    <col min="10" max="10" width="12" style="5" customWidth="1"/>
    <col min="11" max="11" width="11.28515625" style="5" customWidth="1"/>
    <col min="12" max="12" width="12" style="5" customWidth="1"/>
    <col min="13" max="13" width="10.5703125" style="5" customWidth="1"/>
    <col min="14" max="15" width="11.28515625" style="5" customWidth="1"/>
    <col min="16" max="16" width="12" style="5" customWidth="1"/>
    <col min="17" max="18" width="9.140625" style="5" customWidth="1"/>
    <col min="19" max="19" width="9.140625" style="15" customWidth="1"/>
    <col min="20" max="20" width="10.140625" style="12" customWidth="1"/>
    <col min="21" max="21" width="10.140625" style="5" customWidth="1"/>
    <col min="22" max="22" width="11.28515625" style="5" customWidth="1"/>
    <col min="23" max="252" width="9.140625" style="5" customWidth="1"/>
  </cols>
  <sheetData>
    <row r="1" spans="1:252" s="6" customFormat="1" ht="13.5" customHeight="1" x14ac:dyDescent="0.2">
      <c r="A1" s="1" t="s">
        <v>0</v>
      </c>
      <c r="B1" s="2"/>
      <c r="C1" s="17" t="s">
        <v>5</v>
      </c>
      <c r="D1" s="13" t="s">
        <v>6</v>
      </c>
      <c r="E1" s="2" t="s">
        <v>21</v>
      </c>
      <c r="F1" s="13" t="s">
        <v>22</v>
      </c>
      <c r="G1" s="7" t="s">
        <v>23</v>
      </c>
      <c r="H1" s="14" t="s">
        <v>24</v>
      </c>
      <c r="I1" s="8" t="s">
        <v>25</v>
      </c>
      <c r="J1" s="14" t="s">
        <v>26</v>
      </c>
      <c r="K1" s="7" t="s">
        <v>27</v>
      </c>
      <c r="L1" s="14" t="s">
        <v>28</v>
      </c>
      <c r="M1" s="8" t="s">
        <v>29</v>
      </c>
      <c r="N1" s="14" t="s">
        <v>30</v>
      </c>
      <c r="O1" s="7" t="s">
        <v>31</v>
      </c>
      <c r="P1" s="14" t="s">
        <v>32</v>
      </c>
      <c r="Q1" s="7" t="s">
        <v>33</v>
      </c>
      <c r="R1" s="14" t="s">
        <v>34</v>
      </c>
      <c r="S1" s="18" t="s">
        <v>35</v>
      </c>
      <c r="T1" s="19" t="s">
        <v>36</v>
      </c>
      <c r="U1" s="61" t="s">
        <v>232</v>
      </c>
      <c r="V1" s="60" t="s">
        <v>231</v>
      </c>
      <c r="W1" s="3"/>
      <c r="X1" s="3"/>
    </row>
    <row r="2" spans="1:252" ht="12.75" customHeight="1" x14ac:dyDescent="0.2">
      <c r="A2" s="63" t="s">
        <v>233</v>
      </c>
      <c r="B2"/>
      <c r="C2" s="35">
        <v>81483</v>
      </c>
      <c r="D2" s="59">
        <v>1.0000000000000002</v>
      </c>
      <c r="E2" s="35">
        <v>22339</v>
      </c>
      <c r="F2" s="59">
        <v>0.27415534528674695</v>
      </c>
      <c r="G2" s="35">
        <v>54104</v>
      </c>
      <c r="H2" s="59">
        <v>0.66399126198102676</v>
      </c>
      <c r="I2" s="35">
        <v>123</v>
      </c>
      <c r="J2" s="59">
        <v>1.5095173226317147E-3</v>
      </c>
      <c r="K2" s="35">
        <v>762</v>
      </c>
      <c r="L2" s="59">
        <v>9.3516439011818425E-3</v>
      </c>
      <c r="M2" s="35">
        <v>10</v>
      </c>
      <c r="N2" s="59">
        <v>1.2272498557981419E-4</v>
      </c>
      <c r="O2" s="35">
        <v>284</v>
      </c>
      <c r="P2" s="59">
        <v>3.485389590466723E-3</v>
      </c>
      <c r="Q2" s="35">
        <v>1482</v>
      </c>
      <c r="R2" s="59">
        <v>1.8187842862928464E-2</v>
      </c>
      <c r="S2" s="35">
        <v>2379</v>
      </c>
      <c r="T2" s="59">
        <v>2.9196274069437797E-2</v>
      </c>
      <c r="U2" s="35">
        <v>59144</v>
      </c>
      <c r="V2" s="59">
        <v>0.7258446547132531</v>
      </c>
    </row>
    <row r="3" spans="1:252" ht="12.75" customHeight="1" x14ac:dyDescent="0.2">
      <c r="A3" s="63" t="s">
        <v>234</v>
      </c>
      <c r="B3"/>
      <c r="C3" s="35">
        <v>73969</v>
      </c>
      <c r="D3" s="59">
        <v>0.99999999999999967</v>
      </c>
      <c r="E3" s="35">
        <v>26932</v>
      </c>
      <c r="F3" s="59">
        <v>0.36409847368492204</v>
      </c>
      <c r="G3" s="35">
        <v>42001</v>
      </c>
      <c r="H3" s="59">
        <v>0.56781895118225201</v>
      </c>
      <c r="I3" s="35">
        <v>169</v>
      </c>
      <c r="J3" s="59">
        <v>2.2847409049737053E-3</v>
      </c>
      <c r="K3" s="35">
        <v>702</v>
      </c>
      <c r="L3" s="59">
        <v>9.4904622206600057E-3</v>
      </c>
      <c r="M3" s="35">
        <v>7</v>
      </c>
      <c r="N3" s="59">
        <v>9.4634238667549918E-5</v>
      </c>
      <c r="O3" s="35">
        <v>280</v>
      </c>
      <c r="P3" s="59">
        <v>3.7853695467019968E-3</v>
      </c>
      <c r="Q3" s="35">
        <v>1628</v>
      </c>
      <c r="R3" s="59">
        <v>2.2009220078681609E-2</v>
      </c>
      <c r="S3" s="35">
        <v>2250</v>
      </c>
      <c r="T3" s="59">
        <v>3.0418148143141047E-2</v>
      </c>
      <c r="U3" s="35">
        <v>47037</v>
      </c>
      <c r="V3" s="59">
        <v>0.6359015263150779</v>
      </c>
    </row>
    <row r="4" spans="1:252" ht="12.75" customHeight="1" x14ac:dyDescent="0.2">
      <c r="A4" s="63" t="s">
        <v>235</v>
      </c>
      <c r="B4"/>
      <c r="C4" s="35">
        <v>72391</v>
      </c>
      <c r="D4" s="59">
        <v>1</v>
      </c>
      <c r="E4" s="35">
        <v>3771</v>
      </c>
      <c r="F4" s="59">
        <v>5.2092110897763534E-2</v>
      </c>
      <c r="G4" s="35">
        <v>64457</v>
      </c>
      <c r="H4" s="59">
        <v>0.89040074042353334</v>
      </c>
      <c r="I4" s="35">
        <v>145</v>
      </c>
      <c r="J4" s="59">
        <v>2.0030114240720534E-3</v>
      </c>
      <c r="K4" s="35">
        <v>349</v>
      </c>
      <c r="L4" s="59">
        <v>4.8210412896630798E-3</v>
      </c>
      <c r="M4" s="35">
        <v>28</v>
      </c>
      <c r="N4" s="59">
        <v>3.8678841292425853E-4</v>
      </c>
      <c r="O4" s="35">
        <v>319</v>
      </c>
      <c r="P4" s="59">
        <v>4.4066251329585165E-3</v>
      </c>
      <c r="Q4" s="35">
        <v>1136</v>
      </c>
      <c r="R4" s="59">
        <v>1.5692558467212774E-2</v>
      </c>
      <c r="S4" s="35">
        <v>2186</v>
      </c>
      <c r="T4" s="59">
        <v>3.0197123951872469E-2</v>
      </c>
      <c r="U4" s="35">
        <v>68620</v>
      </c>
      <c r="V4" s="59">
        <v>0.94790788910223645</v>
      </c>
    </row>
    <row r="5" spans="1:252" s="52" customFormat="1" ht="12.75" customHeight="1" x14ac:dyDescent="0.2">
      <c r="A5" s="63" t="s">
        <v>236</v>
      </c>
      <c r="B5"/>
      <c r="C5" s="35">
        <v>91069</v>
      </c>
      <c r="D5" s="59">
        <v>1</v>
      </c>
      <c r="E5" s="35">
        <v>29585</v>
      </c>
      <c r="F5" s="59">
        <v>0.32486356498918401</v>
      </c>
      <c r="G5" s="35">
        <v>40025</v>
      </c>
      <c r="H5" s="59">
        <v>0.43950191612952816</v>
      </c>
      <c r="I5" s="35">
        <v>169</v>
      </c>
      <c r="J5" s="59">
        <v>1.8557357607967586E-3</v>
      </c>
      <c r="K5" s="35">
        <v>15167</v>
      </c>
      <c r="L5" s="59">
        <v>0.16654404901777772</v>
      </c>
      <c r="M5" s="35">
        <v>26</v>
      </c>
      <c r="N5" s="59">
        <v>2.8549780935334748E-4</v>
      </c>
      <c r="O5" s="35">
        <v>516</v>
      </c>
      <c r="P5" s="59">
        <v>5.6660334471664341E-3</v>
      </c>
      <c r="Q5" s="35">
        <v>1597</v>
      </c>
      <c r="R5" s="59">
        <v>1.7536153905280613E-2</v>
      </c>
      <c r="S5" s="35">
        <v>3984</v>
      </c>
      <c r="T5" s="59">
        <v>4.3747048940912935E-2</v>
      </c>
      <c r="U5" s="35">
        <v>61484</v>
      </c>
      <c r="V5" s="59">
        <v>0.67513643501081599</v>
      </c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</row>
    <row r="6" spans="1:252" ht="12.75" customHeight="1" x14ac:dyDescent="0.2">
      <c r="A6" s="63" t="s">
        <v>237</v>
      </c>
      <c r="B6"/>
      <c r="C6" s="35">
        <v>69458</v>
      </c>
      <c r="D6" s="59">
        <v>1</v>
      </c>
      <c r="E6" s="35">
        <v>8258</v>
      </c>
      <c r="F6" s="59">
        <v>0.11889199228310633</v>
      </c>
      <c r="G6" s="35">
        <v>33529</v>
      </c>
      <c r="H6" s="59">
        <v>0.48272337239770796</v>
      </c>
      <c r="I6" s="35">
        <v>161</v>
      </c>
      <c r="J6" s="59">
        <v>2.3179475366408475E-3</v>
      </c>
      <c r="K6" s="35">
        <v>183</v>
      </c>
      <c r="L6" s="59">
        <v>2.6346857093495352E-3</v>
      </c>
      <c r="M6" s="35">
        <v>5</v>
      </c>
      <c r="N6" s="59">
        <v>7.1985948342883466E-5</v>
      </c>
      <c r="O6" s="35">
        <v>315</v>
      </c>
      <c r="P6" s="59">
        <v>4.5351147456016584E-3</v>
      </c>
      <c r="Q6" s="35">
        <v>25072</v>
      </c>
      <c r="R6" s="59">
        <v>0.36096633937055489</v>
      </c>
      <c r="S6" s="35">
        <v>1935</v>
      </c>
      <c r="T6" s="59">
        <v>2.7858562008695902E-2</v>
      </c>
      <c r="U6" s="35">
        <v>61200</v>
      </c>
      <c r="V6" s="59">
        <v>0.88110800771689368</v>
      </c>
    </row>
    <row r="7" spans="1:252" ht="12.75" customHeight="1" x14ac:dyDescent="0.2">
      <c r="A7" s="63" t="s">
        <v>238</v>
      </c>
      <c r="B7"/>
      <c r="C7" s="35">
        <v>84329</v>
      </c>
      <c r="D7" s="59">
        <v>1</v>
      </c>
      <c r="E7" s="35">
        <v>18854</v>
      </c>
      <c r="F7" s="59">
        <v>0.22357670552241815</v>
      </c>
      <c r="G7" s="35">
        <v>42131</v>
      </c>
      <c r="H7" s="59">
        <v>0.49960274638617796</v>
      </c>
      <c r="I7" s="35">
        <v>236</v>
      </c>
      <c r="J7" s="59">
        <v>2.7985627720001423E-3</v>
      </c>
      <c r="K7" s="35">
        <v>1199</v>
      </c>
      <c r="L7" s="59">
        <v>1.4218121879780384E-2</v>
      </c>
      <c r="M7" s="35">
        <v>23</v>
      </c>
      <c r="N7" s="59">
        <v>2.7274128710170879E-4</v>
      </c>
      <c r="O7" s="35">
        <v>415</v>
      </c>
      <c r="P7" s="59">
        <v>4.9212014846612669E-3</v>
      </c>
      <c r="Q7" s="35">
        <v>18361</v>
      </c>
      <c r="R7" s="59">
        <v>0.21773055532497718</v>
      </c>
      <c r="S7" s="35">
        <v>3110</v>
      </c>
      <c r="T7" s="59">
        <v>3.6879365342883233E-2</v>
      </c>
      <c r="U7" s="35">
        <v>65475</v>
      </c>
      <c r="V7" s="59">
        <v>0.77642329447758185</v>
      </c>
    </row>
    <row r="8" spans="1:252" ht="12.75" customHeight="1" x14ac:dyDescent="0.2">
      <c r="A8" s="63" t="s">
        <v>239</v>
      </c>
      <c r="B8"/>
      <c r="C8" s="35">
        <v>79207</v>
      </c>
      <c r="D8" s="59">
        <v>1</v>
      </c>
      <c r="E8" s="35">
        <v>2216</v>
      </c>
      <c r="F8" s="59">
        <v>2.7977325236405875E-2</v>
      </c>
      <c r="G8" s="35">
        <v>73022</v>
      </c>
      <c r="H8" s="59">
        <v>0.92191346724405676</v>
      </c>
      <c r="I8" s="35">
        <v>158</v>
      </c>
      <c r="J8" s="59">
        <v>1.9947731892383247E-3</v>
      </c>
      <c r="K8" s="35">
        <v>179</v>
      </c>
      <c r="L8" s="59">
        <v>2.2599012713522795E-3</v>
      </c>
      <c r="M8" s="35">
        <v>7</v>
      </c>
      <c r="N8" s="59">
        <v>8.8376027371318193E-5</v>
      </c>
      <c r="O8" s="35">
        <v>397</v>
      </c>
      <c r="P8" s="59">
        <v>5.0121832666304746E-3</v>
      </c>
      <c r="Q8" s="35">
        <v>1081</v>
      </c>
      <c r="R8" s="59">
        <v>1.3647783655484995E-2</v>
      </c>
      <c r="S8" s="35">
        <v>2147</v>
      </c>
      <c r="T8" s="59">
        <v>2.7106190109460023E-2</v>
      </c>
      <c r="U8" s="35">
        <v>76991</v>
      </c>
      <c r="V8" s="59">
        <v>0.97202267476359416</v>
      </c>
    </row>
    <row r="9" spans="1:252" ht="12.75" customHeight="1" x14ac:dyDescent="0.2">
      <c r="A9" s="63" t="s">
        <v>240</v>
      </c>
      <c r="B9"/>
      <c r="C9" s="35">
        <v>83410</v>
      </c>
      <c r="D9" s="59">
        <v>1</v>
      </c>
      <c r="E9" s="35">
        <v>3570</v>
      </c>
      <c r="F9" s="59">
        <v>4.2800623426447665E-2</v>
      </c>
      <c r="G9" s="35">
        <v>75377</v>
      </c>
      <c r="H9" s="59">
        <v>0.90369260280541897</v>
      </c>
      <c r="I9" s="35">
        <v>212</v>
      </c>
      <c r="J9" s="59">
        <v>2.5416616712624386E-3</v>
      </c>
      <c r="K9" s="35">
        <v>145</v>
      </c>
      <c r="L9" s="59">
        <v>1.7384006713823282E-3</v>
      </c>
      <c r="M9" s="35">
        <v>14</v>
      </c>
      <c r="N9" s="59">
        <v>1.6784558206450065E-4</v>
      </c>
      <c r="O9" s="35">
        <v>476</v>
      </c>
      <c r="P9" s="59">
        <v>5.7067497901930227E-3</v>
      </c>
      <c r="Q9" s="35">
        <v>1179</v>
      </c>
      <c r="R9" s="59">
        <v>1.4134995803860448E-2</v>
      </c>
      <c r="S9" s="35">
        <v>2437</v>
      </c>
      <c r="T9" s="59">
        <v>2.9217120249370579E-2</v>
      </c>
      <c r="U9" s="35">
        <v>79840</v>
      </c>
      <c r="V9" s="59">
        <v>0.95719937657355236</v>
      </c>
    </row>
    <row r="10" spans="1:252" ht="12.75" customHeight="1" x14ac:dyDescent="0.2">
      <c r="A10" s="63" t="s">
        <v>241</v>
      </c>
      <c r="B10"/>
      <c r="C10" s="35">
        <v>89088</v>
      </c>
      <c r="D10" s="59">
        <v>1</v>
      </c>
      <c r="E10" s="35">
        <v>17506</v>
      </c>
      <c r="F10" s="59">
        <v>0.19650233477011494</v>
      </c>
      <c r="G10" s="35">
        <v>63095</v>
      </c>
      <c r="H10" s="59">
        <v>0.7082323096264368</v>
      </c>
      <c r="I10" s="35">
        <v>182</v>
      </c>
      <c r="J10" s="59">
        <v>2.0429238505747125E-3</v>
      </c>
      <c r="K10" s="35">
        <v>300</v>
      </c>
      <c r="L10" s="59">
        <v>3.3674568965517239E-3</v>
      </c>
      <c r="M10" s="35">
        <v>7</v>
      </c>
      <c r="N10" s="59">
        <v>7.8573994252873562E-5</v>
      </c>
      <c r="O10" s="35">
        <v>476</v>
      </c>
      <c r="P10" s="59">
        <v>5.3430316091954023E-3</v>
      </c>
      <c r="Q10" s="35">
        <v>4488</v>
      </c>
      <c r="R10" s="59">
        <v>5.0377155172413791E-2</v>
      </c>
      <c r="S10" s="35">
        <v>3034</v>
      </c>
      <c r="T10" s="59">
        <v>3.4056214080459772E-2</v>
      </c>
      <c r="U10" s="35">
        <v>71582</v>
      </c>
      <c r="V10" s="59">
        <v>0.80349766522988508</v>
      </c>
    </row>
    <row r="11" spans="1:252" ht="12.75" customHeight="1" x14ac:dyDescent="0.2">
      <c r="A11" s="63" t="s">
        <v>242</v>
      </c>
      <c r="B11"/>
      <c r="C11" s="35">
        <v>88981</v>
      </c>
      <c r="D11" s="59">
        <v>0.99999999999999989</v>
      </c>
      <c r="E11" s="35">
        <v>22046</v>
      </c>
      <c r="F11" s="59">
        <v>0.247760757914611</v>
      </c>
      <c r="G11" s="35">
        <v>59841</v>
      </c>
      <c r="H11" s="59">
        <v>0.67251435699756124</v>
      </c>
      <c r="I11" s="35">
        <v>217</v>
      </c>
      <c r="J11" s="59">
        <v>2.4387228734224159E-3</v>
      </c>
      <c r="K11" s="35">
        <v>497</v>
      </c>
      <c r="L11" s="59">
        <v>5.5854620649352111E-3</v>
      </c>
      <c r="M11" s="35">
        <v>16</v>
      </c>
      <c r="N11" s="59">
        <v>1.7981366808644543E-4</v>
      </c>
      <c r="O11" s="35">
        <v>463</v>
      </c>
      <c r="P11" s="59">
        <v>5.2033580202515139E-3</v>
      </c>
      <c r="Q11" s="35">
        <v>2360</v>
      </c>
      <c r="R11" s="59">
        <v>2.6522516042750698E-2</v>
      </c>
      <c r="S11" s="35">
        <v>3541</v>
      </c>
      <c r="T11" s="59">
        <v>3.9795012418381452E-2</v>
      </c>
      <c r="U11" s="35">
        <v>66935</v>
      </c>
      <c r="V11" s="59">
        <v>0.75223924208538906</v>
      </c>
    </row>
    <row r="12" spans="1:252" ht="12.75" customHeight="1" x14ac:dyDescent="0.2">
      <c r="A12" s="63" t="s">
        <v>244</v>
      </c>
      <c r="B12" s="52"/>
      <c r="C12" s="50">
        <v>95989</v>
      </c>
      <c r="D12" s="53">
        <v>1</v>
      </c>
      <c r="E12" s="50">
        <v>60913</v>
      </c>
      <c r="F12" s="53">
        <v>0.63458312931690086</v>
      </c>
      <c r="G12" s="50">
        <v>25246</v>
      </c>
      <c r="H12" s="53">
        <v>0.2630093031493192</v>
      </c>
      <c r="I12" s="50">
        <v>251</v>
      </c>
      <c r="J12" s="53">
        <v>2.6148829553386327E-3</v>
      </c>
      <c r="K12" s="50">
        <v>1331</v>
      </c>
      <c r="L12" s="53">
        <v>1.3866172165560638E-2</v>
      </c>
      <c r="M12" s="50">
        <v>15</v>
      </c>
      <c r="N12" s="53">
        <v>1.5626790569752785E-4</v>
      </c>
      <c r="O12" s="50">
        <v>386</v>
      </c>
      <c r="P12" s="53">
        <v>4.0212941066163832E-3</v>
      </c>
      <c r="Q12" s="50">
        <v>3500</v>
      </c>
      <c r="R12" s="53">
        <v>3.6462511329423165E-2</v>
      </c>
      <c r="S12" s="50">
        <v>4347</v>
      </c>
      <c r="T12" s="53">
        <v>4.5286439071143568E-2</v>
      </c>
      <c r="U12" s="5">
        <v>35076</v>
      </c>
      <c r="V12" s="71">
        <v>0.36541687068309908</v>
      </c>
    </row>
    <row r="13" spans="1:252" ht="12.75" customHeight="1" x14ac:dyDescent="0.2">
      <c r="A13" s="63" t="s">
        <v>245</v>
      </c>
      <c r="B13" s="52"/>
      <c r="C13" s="50">
        <v>95009</v>
      </c>
      <c r="D13" s="53">
        <v>1</v>
      </c>
      <c r="E13" s="50">
        <v>54207</v>
      </c>
      <c r="F13" s="53">
        <v>0.57054594827858418</v>
      </c>
      <c r="G13" s="50">
        <v>26239</v>
      </c>
      <c r="H13" s="53">
        <v>0.27617383616288982</v>
      </c>
      <c r="I13" s="50">
        <v>327</v>
      </c>
      <c r="J13" s="53">
        <v>3.4417791998652761E-3</v>
      </c>
      <c r="K13" s="50">
        <v>1938</v>
      </c>
      <c r="L13" s="53">
        <v>2.0398067551495123E-2</v>
      </c>
      <c r="M13" s="50">
        <v>36</v>
      </c>
      <c r="N13" s="53">
        <v>3.7891147154480104E-4</v>
      </c>
      <c r="O13" s="50">
        <v>443</v>
      </c>
      <c r="P13" s="53">
        <v>4.662716163731857E-3</v>
      </c>
      <c r="Q13" s="50">
        <v>6431</v>
      </c>
      <c r="R13" s="53">
        <v>6.7688324264017094E-2</v>
      </c>
      <c r="S13" s="50">
        <v>5388</v>
      </c>
      <c r="T13" s="53">
        <v>5.6710416907871888E-2</v>
      </c>
      <c r="U13" s="5">
        <v>40802</v>
      </c>
      <c r="V13" s="71">
        <v>0.42945405172141587</v>
      </c>
    </row>
    <row r="14" spans="1:252" ht="12.75" customHeight="1" x14ac:dyDescent="0.2">
      <c r="A14" s="63" t="s">
        <v>246</v>
      </c>
      <c r="B14" s="52"/>
      <c r="C14" s="50">
        <v>94403</v>
      </c>
      <c r="D14" s="53">
        <v>0.99999999999999989</v>
      </c>
      <c r="E14" s="50">
        <v>72763</v>
      </c>
      <c r="F14" s="53">
        <v>0.77076999671620605</v>
      </c>
      <c r="G14" s="50">
        <v>6460</v>
      </c>
      <c r="H14" s="53">
        <v>6.8430028706714829E-2</v>
      </c>
      <c r="I14" s="50">
        <v>324</v>
      </c>
      <c r="J14" s="53">
        <v>3.4320943190364714E-3</v>
      </c>
      <c r="K14" s="50">
        <v>1583</v>
      </c>
      <c r="L14" s="53">
        <v>1.6768534898255354E-2</v>
      </c>
      <c r="M14" s="50">
        <v>20</v>
      </c>
      <c r="N14" s="53">
        <v>2.1185767401459698E-4</v>
      </c>
      <c r="O14" s="50">
        <v>385</v>
      </c>
      <c r="P14" s="53">
        <v>4.0782602247809918E-3</v>
      </c>
      <c r="Q14" s="50">
        <v>8528</v>
      </c>
      <c r="R14" s="53">
        <v>9.0336112199824153E-2</v>
      </c>
      <c r="S14" s="50">
        <v>4340</v>
      </c>
      <c r="T14" s="53">
        <v>4.5973115261167548E-2</v>
      </c>
      <c r="U14" s="5">
        <v>21640</v>
      </c>
      <c r="V14" s="71">
        <v>0.22923000328379395</v>
      </c>
    </row>
    <row r="15" spans="1:252" ht="12.75" customHeight="1" x14ac:dyDescent="0.2">
      <c r="A15" s="63" t="s">
        <v>247</v>
      </c>
      <c r="B15" s="52"/>
      <c r="C15" s="50">
        <v>90644</v>
      </c>
      <c r="D15" s="53">
        <v>0.99999999999999989</v>
      </c>
      <c r="E15" s="50">
        <v>63310</v>
      </c>
      <c r="F15" s="53">
        <v>0.69844667049115217</v>
      </c>
      <c r="G15" s="50">
        <v>6137</v>
      </c>
      <c r="H15" s="53">
        <v>6.7704426106526633E-2</v>
      </c>
      <c r="I15" s="50">
        <v>305</v>
      </c>
      <c r="J15" s="53">
        <v>3.3648117911830901E-3</v>
      </c>
      <c r="K15" s="50">
        <v>690</v>
      </c>
      <c r="L15" s="53">
        <v>7.6121971669387938E-3</v>
      </c>
      <c r="M15" s="50">
        <v>34</v>
      </c>
      <c r="N15" s="53">
        <v>3.7509377344336085E-4</v>
      </c>
      <c r="O15" s="50">
        <v>403</v>
      </c>
      <c r="P15" s="53">
        <v>4.4459644322845417E-3</v>
      </c>
      <c r="Q15" s="50">
        <v>15331</v>
      </c>
      <c r="R15" s="53">
        <v>0.16913419531353427</v>
      </c>
      <c r="S15" s="50">
        <v>4434</v>
      </c>
      <c r="T15" s="53">
        <v>4.8916640924937117E-2</v>
      </c>
      <c r="U15" s="5">
        <v>27334</v>
      </c>
      <c r="V15" s="71">
        <v>0.30155332950884778</v>
      </c>
    </row>
    <row r="16" spans="1:252" ht="12.75" customHeight="1" x14ac:dyDescent="0.2">
      <c r="A16" s="63" t="s">
        <v>248</v>
      </c>
      <c r="B16" s="52"/>
      <c r="C16" s="50">
        <v>101115</v>
      </c>
      <c r="D16" s="53">
        <v>0.99999999999999989</v>
      </c>
      <c r="E16" s="50">
        <v>85839</v>
      </c>
      <c r="F16" s="53">
        <v>0.84892449191514607</v>
      </c>
      <c r="G16" s="50">
        <v>4222</v>
      </c>
      <c r="H16" s="53">
        <v>4.1754438016120256E-2</v>
      </c>
      <c r="I16" s="50">
        <v>103</v>
      </c>
      <c r="J16" s="53">
        <v>1.0186421401374673E-3</v>
      </c>
      <c r="K16" s="50">
        <v>2690</v>
      </c>
      <c r="L16" s="53">
        <v>2.6603372397764922E-2</v>
      </c>
      <c r="M16" s="50">
        <v>16</v>
      </c>
      <c r="N16" s="53">
        <v>1.5823567225436384E-4</v>
      </c>
      <c r="O16" s="50">
        <v>484</v>
      </c>
      <c r="P16" s="53">
        <v>4.7866290856945059E-3</v>
      </c>
      <c r="Q16" s="50">
        <v>3817</v>
      </c>
      <c r="R16" s="53">
        <v>3.7749097562181672E-2</v>
      </c>
      <c r="S16" s="50">
        <v>3944</v>
      </c>
      <c r="T16" s="53">
        <v>3.9005093210700691E-2</v>
      </c>
      <c r="U16" s="5">
        <v>15276</v>
      </c>
      <c r="V16" s="71">
        <v>0.15107550808485387</v>
      </c>
    </row>
    <row r="17" spans="1:22" ht="12.75" customHeight="1" x14ac:dyDescent="0.2">
      <c r="A17" s="63" t="s">
        <v>249</v>
      </c>
      <c r="B17" s="52"/>
      <c r="C17" s="50">
        <v>92729</v>
      </c>
      <c r="D17" s="53">
        <v>1</v>
      </c>
      <c r="E17" s="50">
        <v>57465</v>
      </c>
      <c r="F17" s="53">
        <v>0.61970904463544307</v>
      </c>
      <c r="G17" s="50">
        <v>21223</v>
      </c>
      <c r="H17" s="53">
        <v>0.22887122690851838</v>
      </c>
      <c r="I17" s="50">
        <v>348</v>
      </c>
      <c r="J17" s="53">
        <v>3.75287127004497E-3</v>
      </c>
      <c r="K17" s="50">
        <v>3874</v>
      </c>
      <c r="L17" s="53">
        <v>4.1777653161362678E-2</v>
      </c>
      <c r="M17" s="50">
        <v>13</v>
      </c>
      <c r="N17" s="53">
        <v>1.4019346698443852E-4</v>
      </c>
      <c r="O17" s="50">
        <v>425</v>
      </c>
      <c r="P17" s="53">
        <v>4.5832479591066443E-3</v>
      </c>
      <c r="Q17" s="50">
        <v>4241</v>
      </c>
      <c r="R17" s="53">
        <v>4.5735422575461829E-2</v>
      </c>
      <c r="S17" s="50">
        <v>5140</v>
      </c>
      <c r="T17" s="53">
        <v>5.5430340023077999E-2</v>
      </c>
      <c r="U17" s="5">
        <v>35264</v>
      </c>
      <c r="V17" s="71">
        <v>0.38029095536455693</v>
      </c>
    </row>
    <row r="18" spans="1:22" ht="12.75" customHeight="1" x14ac:dyDescent="0.2">
      <c r="A18" s="63" t="s">
        <v>250</v>
      </c>
      <c r="B18" s="52"/>
      <c r="C18" s="50">
        <v>90275</v>
      </c>
      <c r="D18" s="53">
        <v>1.0000000000000002</v>
      </c>
      <c r="E18" s="50">
        <v>75221</v>
      </c>
      <c r="F18" s="53">
        <v>0.83324286901135425</v>
      </c>
      <c r="G18" s="50">
        <v>4566</v>
      </c>
      <c r="H18" s="53">
        <v>5.0578787039601218E-2</v>
      </c>
      <c r="I18" s="50">
        <v>315</v>
      </c>
      <c r="J18" s="53">
        <v>3.4893381334810303E-3</v>
      </c>
      <c r="K18" s="50">
        <v>560</v>
      </c>
      <c r="L18" s="53">
        <v>6.2032677928551645E-3</v>
      </c>
      <c r="M18" s="50">
        <v>21</v>
      </c>
      <c r="N18" s="53">
        <v>2.3262254223206869E-4</v>
      </c>
      <c r="O18" s="50">
        <v>342</v>
      </c>
      <c r="P18" s="53">
        <v>3.7884242592079757E-3</v>
      </c>
      <c r="Q18" s="50">
        <v>4274</v>
      </c>
      <c r="R18" s="53">
        <v>4.734422597618388E-2</v>
      </c>
      <c r="S18" s="50">
        <v>4976</v>
      </c>
      <c r="T18" s="53">
        <v>5.5120465245084467E-2</v>
      </c>
      <c r="U18" s="5">
        <v>15054</v>
      </c>
      <c r="V18" s="71">
        <v>0.16675713098864581</v>
      </c>
    </row>
    <row r="19" spans="1:22" ht="12.75" customHeight="1" x14ac:dyDescent="0.2">
      <c r="A19" s="63" t="s">
        <v>251</v>
      </c>
      <c r="B19" s="52"/>
      <c r="C19" s="50">
        <v>93269</v>
      </c>
      <c r="D19" s="53">
        <v>0.99999999999999989</v>
      </c>
      <c r="E19" s="50">
        <v>63476</v>
      </c>
      <c r="F19" s="53">
        <v>0.68056910656273784</v>
      </c>
      <c r="G19" s="50">
        <v>21700</v>
      </c>
      <c r="H19" s="53">
        <v>0.23266036946895538</v>
      </c>
      <c r="I19" s="50">
        <v>189</v>
      </c>
      <c r="J19" s="53">
        <v>2.0263967663425148E-3</v>
      </c>
      <c r="K19" s="50">
        <v>977</v>
      </c>
      <c r="L19" s="53">
        <v>1.047507746410919E-2</v>
      </c>
      <c r="M19" s="50">
        <v>20</v>
      </c>
      <c r="N19" s="53">
        <v>2.1443352024788515E-4</v>
      </c>
      <c r="O19" s="50">
        <v>390</v>
      </c>
      <c r="P19" s="53">
        <v>4.1814536448337601E-3</v>
      </c>
      <c r="Q19" s="50">
        <v>2470</v>
      </c>
      <c r="R19" s="53">
        <v>2.6482539750613817E-2</v>
      </c>
      <c r="S19" s="50">
        <v>4047</v>
      </c>
      <c r="T19" s="53">
        <v>4.3390622822159559E-2</v>
      </c>
      <c r="U19" s="5">
        <v>29793</v>
      </c>
      <c r="V19" s="71">
        <v>0.31943089343726211</v>
      </c>
    </row>
    <row r="20" spans="1:22" ht="12.75" customHeight="1" x14ac:dyDescent="0.2">
      <c r="A20" s="63" t="s">
        <v>252</v>
      </c>
      <c r="B20" s="52"/>
      <c r="C20" s="50">
        <v>90959</v>
      </c>
      <c r="D20" s="53">
        <v>0.99999999999999989</v>
      </c>
      <c r="E20" s="50">
        <v>76327</v>
      </c>
      <c r="F20" s="53">
        <v>0.83913631416352419</v>
      </c>
      <c r="G20" s="50">
        <v>4307</v>
      </c>
      <c r="H20" s="53">
        <v>4.7351004298640045E-2</v>
      </c>
      <c r="I20" s="50">
        <v>173</v>
      </c>
      <c r="J20" s="53">
        <v>1.9019558262513879E-3</v>
      </c>
      <c r="K20" s="50">
        <v>2932</v>
      </c>
      <c r="L20" s="53">
        <v>3.223430336745127E-2</v>
      </c>
      <c r="M20" s="50">
        <v>7</v>
      </c>
      <c r="N20" s="53">
        <v>7.6957750195142866E-5</v>
      </c>
      <c r="O20" s="50">
        <v>313</v>
      </c>
      <c r="P20" s="53">
        <v>3.4411108301542455E-3</v>
      </c>
      <c r="Q20" s="50">
        <v>3303</v>
      </c>
      <c r="R20" s="53">
        <v>3.6313064127793844E-2</v>
      </c>
      <c r="S20" s="50">
        <v>3597</v>
      </c>
      <c r="T20" s="53">
        <v>3.9545289635989841E-2</v>
      </c>
      <c r="U20" s="5">
        <v>14632</v>
      </c>
      <c r="V20" s="71">
        <v>0.16086368583647578</v>
      </c>
    </row>
    <row r="21" spans="1:22" ht="12.75" customHeight="1" x14ac:dyDescent="0.2">
      <c r="A21" s="63" t="s">
        <v>253</v>
      </c>
      <c r="B21" s="52"/>
      <c r="C21" s="50">
        <v>97816</v>
      </c>
      <c r="D21" s="53">
        <v>1</v>
      </c>
      <c r="E21" s="50">
        <v>72038</v>
      </c>
      <c r="F21" s="53">
        <v>0.73646438210517706</v>
      </c>
      <c r="G21" s="50">
        <v>6026</v>
      </c>
      <c r="H21" s="53">
        <v>6.1605463318884439E-2</v>
      </c>
      <c r="I21" s="50">
        <v>133</v>
      </c>
      <c r="J21" s="53">
        <v>1.3596957552956571E-3</v>
      </c>
      <c r="K21" s="50">
        <v>12115</v>
      </c>
      <c r="L21" s="53">
        <v>0.12385499304817207</v>
      </c>
      <c r="M21" s="50">
        <v>12</v>
      </c>
      <c r="N21" s="53">
        <v>1.2267931626727734E-4</v>
      </c>
      <c r="O21" s="50">
        <v>372</v>
      </c>
      <c r="P21" s="53">
        <v>3.8030588042855975E-3</v>
      </c>
      <c r="Q21" s="50">
        <v>3400</v>
      </c>
      <c r="R21" s="53">
        <v>3.4759139609061913E-2</v>
      </c>
      <c r="S21" s="50">
        <v>3720</v>
      </c>
      <c r="T21" s="53">
        <v>3.8030588042855973E-2</v>
      </c>
      <c r="U21" s="5">
        <v>25778</v>
      </c>
      <c r="V21" s="71">
        <v>0.26353561789482294</v>
      </c>
    </row>
    <row r="22" spans="1:22" ht="12.75" customHeight="1" x14ac:dyDescent="0.2">
      <c r="A22" s="63" t="s">
        <v>254</v>
      </c>
      <c r="B22" s="52"/>
      <c r="C22" s="50">
        <v>100663</v>
      </c>
      <c r="D22" s="53">
        <v>1.0000000000000002</v>
      </c>
      <c r="E22" s="50">
        <v>62509</v>
      </c>
      <c r="F22" s="53">
        <v>0.62097294934583713</v>
      </c>
      <c r="G22" s="50">
        <v>14107</v>
      </c>
      <c r="H22" s="53">
        <v>0.14014086605803522</v>
      </c>
      <c r="I22" s="50">
        <v>172</v>
      </c>
      <c r="J22" s="53">
        <v>1.7086715079026058E-3</v>
      </c>
      <c r="K22" s="50">
        <v>14935</v>
      </c>
      <c r="L22" s="53">
        <v>0.14836633122398499</v>
      </c>
      <c r="M22" s="50">
        <v>9</v>
      </c>
      <c r="N22" s="53">
        <v>8.9407230064671232E-5</v>
      </c>
      <c r="O22" s="50">
        <v>425</v>
      </c>
      <c r="P22" s="53">
        <v>4.2220080863872526E-3</v>
      </c>
      <c r="Q22" s="50">
        <v>3920</v>
      </c>
      <c r="R22" s="53">
        <v>3.8941815761501249E-2</v>
      </c>
      <c r="S22" s="50">
        <v>4586</v>
      </c>
      <c r="T22" s="53">
        <v>4.5557950786286917E-2</v>
      </c>
      <c r="U22" s="5">
        <v>38154</v>
      </c>
      <c r="V22" s="71">
        <v>0.37902705065416292</v>
      </c>
    </row>
    <row r="23" spans="1:22" ht="12.75" customHeight="1" x14ac:dyDescent="0.2">
      <c r="A23" s="63" t="s">
        <v>255</v>
      </c>
      <c r="B23" s="52"/>
      <c r="C23" s="50">
        <v>87158</v>
      </c>
      <c r="D23" s="53">
        <v>1</v>
      </c>
      <c r="E23" s="50">
        <v>57360</v>
      </c>
      <c r="F23" s="53">
        <v>0.6581151472039285</v>
      </c>
      <c r="G23" s="50">
        <v>19158</v>
      </c>
      <c r="H23" s="53">
        <v>0.21980770554624934</v>
      </c>
      <c r="I23" s="50">
        <v>244</v>
      </c>
      <c r="J23" s="53">
        <v>2.7995135271575758E-3</v>
      </c>
      <c r="K23" s="50">
        <v>2811</v>
      </c>
      <c r="L23" s="53">
        <v>3.2251772642786662E-2</v>
      </c>
      <c r="M23" s="50">
        <v>20</v>
      </c>
      <c r="N23" s="53">
        <v>2.2946832189816197E-4</v>
      </c>
      <c r="O23" s="50">
        <v>368</v>
      </c>
      <c r="P23" s="53">
        <v>4.22221712292618E-3</v>
      </c>
      <c r="Q23" s="50">
        <v>2362</v>
      </c>
      <c r="R23" s="53">
        <v>2.7100208816172928E-2</v>
      </c>
      <c r="S23" s="50">
        <v>4835</v>
      </c>
      <c r="T23" s="53">
        <v>5.547396681888065E-2</v>
      </c>
      <c r="U23" s="5">
        <v>29798</v>
      </c>
      <c r="V23" s="71">
        <v>0.3418848527960715</v>
      </c>
    </row>
    <row r="24" spans="1:22" ht="12.75" customHeight="1" x14ac:dyDescent="0.2">
      <c r="A24" s="63" t="s">
        <v>256</v>
      </c>
      <c r="B24" s="52"/>
      <c r="C24" s="50">
        <v>97408</v>
      </c>
      <c r="D24" s="53">
        <v>1</v>
      </c>
      <c r="E24" s="50">
        <v>77790</v>
      </c>
      <c r="F24" s="53">
        <v>0.79859970433639949</v>
      </c>
      <c r="G24" s="50">
        <v>6026</v>
      </c>
      <c r="H24" s="53">
        <v>6.1863501971090668E-2</v>
      </c>
      <c r="I24" s="50">
        <v>270</v>
      </c>
      <c r="J24" s="53">
        <v>2.7718462549277266E-3</v>
      </c>
      <c r="K24" s="50">
        <v>2900</v>
      </c>
      <c r="L24" s="53">
        <v>2.9771681997371881E-2</v>
      </c>
      <c r="M24" s="50">
        <v>5</v>
      </c>
      <c r="N24" s="53">
        <v>5.1330486202365306E-5</v>
      </c>
      <c r="O24" s="50">
        <v>324</v>
      </c>
      <c r="P24" s="53">
        <v>3.3262155059132722E-3</v>
      </c>
      <c r="Q24" s="50">
        <v>5669</v>
      </c>
      <c r="R24" s="53">
        <v>5.8198505256241789E-2</v>
      </c>
      <c r="S24" s="50">
        <v>4424</v>
      </c>
      <c r="T24" s="53">
        <v>4.5417214191852823E-2</v>
      </c>
      <c r="U24" s="5">
        <v>19618</v>
      </c>
      <c r="V24" s="71">
        <v>0.20140029566360051</v>
      </c>
    </row>
    <row r="25" spans="1:22" ht="12.75" customHeight="1" x14ac:dyDescent="0.2">
      <c r="A25" s="63" t="s">
        <v>257</v>
      </c>
      <c r="B25" s="52"/>
      <c r="C25" s="50">
        <v>90115</v>
      </c>
      <c r="D25" s="53">
        <v>1</v>
      </c>
      <c r="E25" s="50">
        <v>71278</v>
      </c>
      <c r="F25" s="53">
        <v>0.79096709759751427</v>
      </c>
      <c r="G25" s="50">
        <v>9844</v>
      </c>
      <c r="H25" s="53">
        <v>0.10923819563890584</v>
      </c>
      <c r="I25" s="50">
        <v>166</v>
      </c>
      <c r="J25" s="53">
        <v>1.8420906619319758E-3</v>
      </c>
      <c r="K25" s="50">
        <v>2078</v>
      </c>
      <c r="L25" s="53">
        <v>2.3059424069244855E-2</v>
      </c>
      <c r="M25" s="50">
        <v>14</v>
      </c>
      <c r="N25" s="53">
        <v>1.5535704377739554E-4</v>
      </c>
      <c r="O25" s="50">
        <v>266</v>
      </c>
      <c r="P25" s="53">
        <v>2.9517838317705157E-3</v>
      </c>
      <c r="Q25" s="50">
        <v>2861</v>
      </c>
      <c r="R25" s="53">
        <v>3.1748321589080621E-2</v>
      </c>
      <c r="S25" s="50">
        <v>3608</v>
      </c>
      <c r="T25" s="53">
        <v>4.0037729567774509E-2</v>
      </c>
      <c r="U25" s="5">
        <v>18837</v>
      </c>
      <c r="V25" s="71">
        <v>0.2090329024024857</v>
      </c>
    </row>
    <row r="26" spans="1:22" ht="12.75" customHeight="1" x14ac:dyDescent="0.2">
      <c r="A26" s="63" t="s">
        <v>258</v>
      </c>
      <c r="B26" s="52"/>
      <c r="C26" s="50">
        <v>89813</v>
      </c>
      <c r="D26" s="53">
        <v>1</v>
      </c>
      <c r="E26" s="50">
        <v>70618</v>
      </c>
      <c r="F26" s="53">
        <v>0.78627815572355897</v>
      </c>
      <c r="G26" s="50">
        <v>7726</v>
      </c>
      <c r="H26" s="53">
        <v>8.6023181499337506E-2</v>
      </c>
      <c r="I26" s="50">
        <v>134</v>
      </c>
      <c r="J26" s="53">
        <v>1.4919889102913832E-3</v>
      </c>
      <c r="K26" s="50">
        <v>5471</v>
      </c>
      <c r="L26" s="53">
        <v>6.0915457673165356E-2</v>
      </c>
      <c r="M26" s="50">
        <v>10</v>
      </c>
      <c r="N26" s="53">
        <v>1.1134245599189427E-4</v>
      </c>
      <c r="O26" s="50">
        <v>304</v>
      </c>
      <c r="P26" s="53">
        <v>3.3848106621535857E-3</v>
      </c>
      <c r="Q26" s="50">
        <v>2182</v>
      </c>
      <c r="R26" s="53">
        <v>2.429492389743133E-2</v>
      </c>
      <c r="S26" s="50">
        <v>3368</v>
      </c>
      <c r="T26" s="53">
        <v>3.7500139178069991E-2</v>
      </c>
      <c r="U26" s="5">
        <v>19195</v>
      </c>
      <c r="V26" s="71">
        <v>0.21372184427644106</v>
      </c>
    </row>
    <row r="27" spans="1:22" ht="12.75" customHeight="1" x14ac:dyDescent="0.2">
      <c r="A27" s="63" t="s">
        <v>259</v>
      </c>
      <c r="B27" s="52"/>
      <c r="C27" s="50">
        <v>86679</v>
      </c>
      <c r="D27" s="53">
        <v>0.99999999999999989</v>
      </c>
      <c r="E27" s="50">
        <v>70971</v>
      </c>
      <c r="F27" s="53">
        <v>0.81877963520575914</v>
      </c>
      <c r="G27" s="50">
        <v>4298</v>
      </c>
      <c r="H27" s="53">
        <v>4.9585251329618475E-2</v>
      </c>
      <c r="I27" s="50">
        <v>154</v>
      </c>
      <c r="J27" s="53">
        <v>1.7766702430807924E-3</v>
      </c>
      <c r="K27" s="50">
        <v>3870</v>
      </c>
      <c r="L27" s="53">
        <v>4.4647492472225103E-2</v>
      </c>
      <c r="M27" s="50">
        <v>14</v>
      </c>
      <c r="N27" s="53">
        <v>1.615154766437084E-4</v>
      </c>
      <c r="O27" s="50">
        <v>321</v>
      </c>
      <c r="P27" s="53">
        <v>3.7033191430450281E-3</v>
      </c>
      <c r="Q27" s="50">
        <v>3172</v>
      </c>
      <c r="R27" s="53">
        <v>3.6594792279560216E-2</v>
      </c>
      <c r="S27" s="50">
        <v>3879</v>
      </c>
      <c r="T27" s="53">
        <v>4.4751323850067491E-2</v>
      </c>
      <c r="U27" s="5">
        <v>15708</v>
      </c>
      <c r="V27" s="71">
        <v>0.18122036479424081</v>
      </c>
    </row>
    <row r="28" spans="1:22" ht="12.75" customHeight="1" x14ac:dyDescent="0.2">
      <c r="A28" s="63" t="s">
        <v>260</v>
      </c>
      <c r="B28" s="52"/>
      <c r="C28" s="50">
        <v>90316</v>
      </c>
      <c r="D28" s="53">
        <v>1.0000000000000002</v>
      </c>
      <c r="E28" s="50">
        <v>59174</v>
      </c>
      <c r="F28" s="53">
        <v>0.65518844944417376</v>
      </c>
      <c r="G28" s="50">
        <v>21837</v>
      </c>
      <c r="H28" s="53">
        <v>0.24178440143496169</v>
      </c>
      <c r="I28" s="50">
        <v>170</v>
      </c>
      <c r="J28" s="53">
        <v>1.8822799946853271E-3</v>
      </c>
      <c r="K28" s="50">
        <v>1472</v>
      </c>
      <c r="L28" s="53">
        <v>1.6298330306922362E-2</v>
      </c>
      <c r="M28" s="50">
        <v>14</v>
      </c>
      <c r="N28" s="53">
        <v>1.550112936799681E-4</v>
      </c>
      <c r="O28" s="50">
        <v>451</v>
      </c>
      <c r="P28" s="53">
        <v>4.9935781035475441E-3</v>
      </c>
      <c r="Q28" s="50">
        <v>2848</v>
      </c>
      <c r="R28" s="53">
        <v>3.1533726028610654E-2</v>
      </c>
      <c r="S28" s="50">
        <v>4350</v>
      </c>
      <c r="T28" s="53">
        <v>4.8164223393418665E-2</v>
      </c>
      <c r="U28" s="5">
        <v>31142</v>
      </c>
      <c r="V28" s="71">
        <v>0.34481155055582619</v>
      </c>
    </row>
    <row r="29" spans="1:22" ht="12.75" customHeight="1" x14ac:dyDescent="0.2">
      <c r="A29" s="63" t="s">
        <v>261</v>
      </c>
      <c r="B29" s="52"/>
      <c r="C29" s="50">
        <v>89583</v>
      </c>
      <c r="D29" s="53">
        <v>1.0000000000000002</v>
      </c>
      <c r="E29" s="50">
        <v>52541</v>
      </c>
      <c r="F29" s="53">
        <v>0.5865063683957894</v>
      </c>
      <c r="G29" s="50">
        <v>18342</v>
      </c>
      <c r="H29" s="53">
        <v>0.20474866883225612</v>
      </c>
      <c r="I29" s="50">
        <v>249</v>
      </c>
      <c r="J29" s="53">
        <v>2.7795452262147952E-3</v>
      </c>
      <c r="K29" s="50">
        <v>11300</v>
      </c>
      <c r="L29" s="53">
        <v>0.12614000424187624</v>
      </c>
      <c r="M29" s="50">
        <v>21</v>
      </c>
      <c r="N29" s="53">
        <v>2.3441947690968151E-4</v>
      </c>
      <c r="O29" s="50">
        <v>412</v>
      </c>
      <c r="P29" s="53">
        <v>4.5990868803232757E-3</v>
      </c>
      <c r="Q29" s="50">
        <v>2399</v>
      </c>
      <c r="R29" s="53">
        <v>2.6779634528872664E-2</v>
      </c>
      <c r="S29" s="50">
        <v>4319</v>
      </c>
      <c r="T29" s="53">
        <v>4.8212272417757836E-2</v>
      </c>
      <c r="U29" s="5">
        <v>37042</v>
      </c>
      <c r="V29" s="71">
        <v>0.4134936316042106</v>
      </c>
    </row>
    <row r="30" spans="1:22" ht="12.75" customHeight="1" x14ac:dyDescent="0.2">
      <c r="A30" s="63" t="s">
        <v>262</v>
      </c>
      <c r="B30" s="52"/>
      <c r="C30" s="50">
        <v>92691</v>
      </c>
      <c r="D30" s="53">
        <v>1</v>
      </c>
      <c r="E30" s="50">
        <v>34002</v>
      </c>
      <c r="F30" s="53">
        <v>0.36683173123604235</v>
      </c>
      <c r="G30" s="50">
        <v>33127</v>
      </c>
      <c r="H30" s="53">
        <v>0.35739176403318551</v>
      </c>
      <c r="I30" s="50">
        <v>248</v>
      </c>
      <c r="J30" s="53">
        <v>2.6755564186382711E-3</v>
      </c>
      <c r="K30" s="50">
        <v>5061</v>
      </c>
      <c r="L30" s="53">
        <v>5.4600770301323751E-2</v>
      </c>
      <c r="M30" s="50">
        <v>32</v>
      </c>
      <c r="N30" s="53">
        <v>3.4523308627590598E-4</v>
      </c>
      <c r="O30" s="50">
        <v>455</v>
      </c>
      <c r="P30" s="53">
        <v>4.9087829454855384E-3</v>
      </c>
      <c r="Q30" s="50">
        <v>15551</v>
      </c>
      <c r="R30" s="53">
        <v>0.16777249139614417</v>
      </c>
      <c r="S30" s="50">
        <v>4215</v>
      </c>
      <c r="T30" s="53">
        <v>4.5473670582904489E-2</v>
      </c>
      <c r="U30" s="5">
        <v>58689</v>
      </c>
      <c r="V30" s="71">
        <v>0.63316826876395771</v>
      </c>
    </row>
    <row r="31" spans="1:22" ht="12.75" customHeight="1" x14ac:dyDescent="0.2">
      <c r="A31" s="63" t="s">
        <v>263</v>
      </c>
      <c r="B31" s="52"/>
      <c r="C31" s="50">
        <v>91562</v>
      </c>
      <c r="D31" s="53">
        <v>1</v>
      </c>
      <c r="E31" s="50">
        <v>72606</v>
      </c>
      <c r="F31" s="53">
        <v>0.79297088311745045</v>
      </c>
      <c r="G31" s="50">
        <v>4724</v>
      </c>
      <c r="H31" s="53">
        <v>5.1593455800441231E-2</v>
      </c>
      <c r="I31" s="50">
        <v>140</v>
      </c>
      <c r="J31" s="53">
        <v>1.5290185884974117E-3</v>
      </c>
      <c r="K31" s="50">
        <v>8505</v>
      </c>
      <c r="L31" s="53">
        <v>9.2887879251217748E-2</v>
      </c>
      <c r="M31" s="50">
        <v>5</v>
      </c>
      <c r="N31" s="53">
        <v>5.4607806732050412E-5</v>
      </c>
      <c r="O31" s="50">
        <v>223</v>
      </c>
      <c r="P31" s="53">
        <v>2.4355081802494485E-3</v>
      </c>
      <c r="Q31" s="50">
        <v>2223</v>
      </c>
      <c r="R31" s="53">
        <v>2.4278630873069616E-2</v>
      </c>
      <c r="S31" s="50">
        <v>3136</v>
      </c>
      <c r="T31" s="53">
        <v>3.425001638234202E-2</v>
      </c>
      <c r="U31" s="5">
        <v>18956</v>
      </c>
      <c r="V31" s="71">
        <v>0.20702911688254952</v>
      </c>
    </row>
    <row r="32" spans="1:22" ht="12.75" customHeight="1" x14ac:dyDescent="0.2">
      <c r="A32" s="63" t="s">
        <v>264</v>
      </c>
      <c r="B32" s="52"/>
      <c r="C32" s="50">
        <v>88385</v>
      </c>
      <c r="D32" s="53">
        <v>0.99999999999999989</v>
      </c>
      <c r="E32" s="50">
        <v>62774</v>
      </c>
      <c r="F32" s="53">
        <v>0.71023363692934316</v>
      </c>
      <c r="G32" s="50">
        <v>16449</v>
      </c>
      <c r="H32" s="53">
        <v>0.18610623974656332</v>
      </c>
      <c r="I32" s="50">
        <v>205</v>
      </c>
      <c r="J32" s="53">
        <v>2.3193980879108447E-3</v>
      </c>
      <c r="K32" s="50">
        <v>1520</v>
      </c>
      <c r="L32" s="53">
        <v>1.7197488261582849E-2</v>
      </c>
      <c r="M32" s="50">
        <v>18</v>
      </c>
      <c r="N32" s="53">
        <v>2.0365446625558636E-4</v>
      </c>
      <c r="O32" s="50">
        <v>334</v>
      </c>
      <c r="P32" s="53">
        <v>3.7789217627425468E-3</v>
      </c>
      <c r="Q32" s="50">
        <v>2701</v>
      </c>
      <c r="R32" s="53">
        <v>3.0559484075352153E-2</v>
      </c>
      <c r="S32" s="50">
        <v>4384</v>
      </c>
      <c r="T32" s="53">
        <v>4.9601176670249478E-2</v>
      </c>
      <c r="U32" s="5">
        <v>25611</v>
      </c>
      <c r="V32" s="71">
        <v>0.28976636307065678</v>
      </c>
    </row>
    <row r="33" spans="1:22" ht="12.75" customHeight="1" x14ac:dyDescent="0.2">
      <c r="A33" s="63" t="s">
        <v>265</v>
      </c>
      <c r="B33" s="52"/>
      <c r="C33" s="50">
        <v>89273</v>
      </c>
      <c r="D33" s="53">
        <v>1</v>
      </c>
      <c r="E33" s="50">
        <v>78357</v>
      </c>
      <c r="F33" s="53">
        <v>0.87772338781042425</v>
      </c>
      <c r="G33" s="50">
        <v>3195</v>
      </c>
      <c r="H33" s="53">
        <v>3.5789096367322706E-2</v>
      </c>
      <c r="I33" s="50">
        <v>208</v>
      </c>
      <c r="J33" s="53">
        <v>2.3299317822857977E-3</v>
      </c>
      <c r="K33" s="50">
        <v>687</v>
      </c>
      <c r="L33" s="53">
        <v>7.695495838607418E-3</v>
      </c>
      <c r="M33" s="50">
        <v>19</v>
      </c>
      <c r="N33" s="53">
        <v>2.1283030703572189E-4</v>
      </c>
      <c r="O33" s="50">
        <v>200</v>
      </c>
      <c r="P33" s="53">
        <v>2.2403190214286516E-3</v>
      </c>
      <c r="Q33" s="50">
        <v>2607</v>
      </c>
      <c r="R33" s="53">
        <v>2.9202558444322471E-2</v>
      </c>
      <c r="S33" s="50">
        <v>4000</v>
      </c>
      <c r="T33" s="53">
        <v>4.4806380428573031E-2</v>
      </c>
      <c r="U33" s="5">
        <v>10916</v>
      </c>
      <c r="V33" s="71">
        <v>0.12227661218957579</v>
      </c>
    </row>
    <row r="34" spans="1:22" ht="12.75" customHeight="1" x14ac:dyDescent="0.2">
      <c r="A34" s="63" t="s">
        <v>266</v>
      </c>
      <c r="B34" s="52"/>
      <c r="C34" s="50">
        <v>99832</v>
      </c>
      <c r="D34" s="53">
        <v>1</v>
      </c>
      <c r="E34" s="50">
        <v>84077</v>
      </c>
      <c r="F34" s="53">
        <v>0.84218487058257874</v>
      </c>
      <c r="G34" s="50">
        <v>5254</v>
      </c>
      <c r="H34" s="53">
        <v>5.2628415738440577E-2</v>
      </c>
      <c r="I34" s="50">
        <v>160</v>
      </c>
      <c r="J34" s="53">
        <v>1.6026925234393782E-3</v>
      </c>
      <c r="K34" s="50">
        <v>2554</v>
      </c>
      <c r="L34" s="53">
        <v>2.5582979405401073E-2</v>
      </c>
      <c r="M34" s="50">
        <v>59</v>
      </c>
      <c r="N34" s="53">
        <v>5.9099286801827069E-4</v>
      </c>
      <c r="O34" s="50">
        <v>259</v>
      </c>
      <c r="P34" s="53">
        <v>2.5943585223174932E-3</v>
      </c>
      <c r="Q34" s="50">
        <v>3268</v>
      </c>
      <c r="R34" s="53">
        <v>3.2734994791249299E-2</v>
      </c>
      <c r="S34" s="50">
        <v>4201</v>
      </c>
      <c r="T34" s="53">
        <v>4.208069556855517E-2</v>
      </c>
      <c r="U34" s="5">
        <v>15755</v>
      </c>
      <c r="V34" s="71">
        <v>0.15781512941742126</v>
      </c>
    </row>
    <row r="35" spans="1:22" ht="12.75" customHeight="1" x14ac:dyDescent="0.2">
      <c r="A35" s="63" t="s">
        <v>267</v>
      </c>
      <c r="B35" s="52"/>
      <c r="C35" s="50">
        <v>66872</v>
      </c>
      <c r="D35" s="53">
        <v>0.99999999999999978</v>
      </c>
      <c r="E35" s="50">
        <v>19347</v>
      </c>
      <c r="F35" s="53">
        <v>0.28931391314750571</v>
      </c>
      <c r="G35" s="50">
        <v>39988</v>
      </c>
      <c r="H35" s="53">
        <v>0.59797822706065318</v>
      </c>
      <c r="I35" s="50">
        <v>251</v>
      </c>
      <c r="J35" s="53">
        <v>3.753439406627587E-3</v>
      </c>
      <c r="K35" s="50">
        <v>222</v>
      </c>
      <c r="L35" s="53">
        <v>3.3197750927144395E-3</v>
      </c>
      <c r="M35" s="50">
        <v>17</v>
      </c>
      <c r="N35" s="53">
        <v>2.5421701160425889E-4</v>
      </c>
      <c r="O35" s="50">
        <v>336</v>
      </c>
      <c r="P35" s="53">
        <v>5.0245244646488817E-3</v>
      </c>
      <c r="Q35" s="50">
        <v>3084</v>
      </c>
      <c r="R35" s="53">
        <v>4.6117956693384379E-2</v>
      </c>
      <c r="S35" s="50">
        <v>3627</v>
      </c>
      <c r="T35" s="53">
        <v>5.4237947122861584E-2</v>
      </c>
      <c r="U35" s="5">
        <v>47525</v>
      </c>
      <c r="V35" s="71">
        <v>0.71068608685249435</v>
      </c>
    </row>
    <row r="36" spans="1:22" ht="12.75" customHeight="1" x14ac:dyDescent="0.2">
      <c r="A36" s="63" t="s">
        <v>268</v>
      </c>
      <c r="B36" s="52"/>
      <c r="C36" s="50">
        <v>95592</v>
      </c>
      <c r="D36" s="53">
        <v>0.99999999999999989</v>
      </c>
      <c r="E36" s="50">
        <v>29538</v>
      </c>
      <c r="F36" s="53">
        <v>0.30900075320110471</v>
      </c>
      <c r="G36" s="50">
        <v>57298</v>
      </c>
      <c r="H36" s="53">
        <v>0.59940162356682569</v>
      </c>
      <c r="I36" s="50">
        <v>160</v>
      </c>
      <c r="J36" s="53">
        <v>1.6737802326554523E-3</v>
      </c>
      <c r="K36" s="50">
        <v>2386</v>
      </c>
      <c r="L36" s="53">
        <v>2.4960247719474433E-2</v>
      </c>
      <c r="M36" s="50">
        <v>35</v>
      </c>
      <c r="N36" s="53">
        <v>3.6613942589338021E-4</v>
      </c>
      <c r="O36" s="50">
        <v>615</v>
      </c>
      <c r="P36" s="53">
        <v>6.4335927692693948E-3</v>
      </c>
      <c r="Q36" s="50">
        <v>2277</v>
      </c>
      <c r="R36" s="53">
        <v>2.3819984935977905E-2</v>
      </c>
      <c r="S36" s="50">
        <v>3283</v>
      </c>
      <c r="T36" s="53">
        <v>3.4343878148799065E-2</v>
      </c>
      <c r="U36" s="5">
        <v>66054</v>
      </c>
      <c r="V36" s="71">
        <v>0.69099924679889535</v>
      </c>
    </row>
    <row r="37" spans="1:22" ht="12.75" customHeight="1" x14ac:dyDescent="0.2">
      <c r="A37" s="63" t="s">
        <v>269</v>
      </c>
      <c r="B37" s="52"/>
      <c r="C37" s="50">
        <v>94007</v>
      </c>
      <c r="D37" s="53">
        <v>1</v>
      </c>
      <c r="E37" s="50">
        <v>81337</v>
      </c>
      <c r="F37" s="53">
        <v>0.86522280255725637</v>
      </c>
      <c r="G37" s="50">
        <v>2413</v>
      </c>
      <c r="H37" s="53">
        <v>2.5668301296711948E-2</v>
      </c>
      <c r="I37" s="50">
        <v>158</v>
      </c>
      <c r="J37" s="53">
        <v>1.6807259033901731E-3</v>
      </c>
      <c r="K37" s="50">
        <v>2445</v>
      </c>
      <c r="L37" s="53">
        <v>2.6008701479677047E-2</v>
      </c>
      <c r="M37" s="50">
        <v>9</v>
      </c>
      <c r="N37" s="53">
        <v>9.5737551458933905E-5</v>
      </c>
      <c r="O37" s="50">
        <v>257</v>
      </c>
      <c r="P37" s="53">
        <v>2.7338389694384459E-3</v>
      </c>
      <c r="Q37" s="50">
        <v>3950</v>
      </c>
      <c r="R37" s="53">
        <v>4.2018147584754327E-2</v>
      </c>
      <c r="S37" s="50">
        <v>3438</v>
      </c>
      <c r="T37" s="53">
        <v>3.6571744657312756E-2</v>
      </c>
      <c r="U37" s="5">
        <v>12670</v>
      </c>
      <c r="V37" s="71">
        <v>0.13477719744274363</v>
      </c>
    </row>
    <row r="38" spans="1:22" ht="12.75" customHeight="1" x14ac:dyDescent="0.2">
      <c r="A38" s="63" t="s">
        <v>270</v>
      </c>
      <c r="B38" s="52"/>
      <c r="C38" s="50">
        <v>95583</v>
      </c>
      <c r="D38" s="53">
        <v>1</v>
      </c>
      <c r="E38" s="50">
        <v>56509</v>
      </c>
      <c r="F38" s="53">
        <v>0.59120345668162744</v>
      </c>
      <c r="G38" s="50">
        <v>16379</v>
      </c>
      <c r="H38" s="53">
        <v>0.17135892365797264</v>
      </c>
      <c r="I38" s="50">
        <v>141</v>
      </c>
      <c r="J38" s="53">
        <v>1.4751577163303097E-3</v>
      </c>
      <c r="K38" s="50">
        <v>15554</v>
      </c>
      <c r="L38" s="53">
        <v>0.16272768170072083</v>
      </c>
      <c r="M38" s="50">
        <v>23</v>
      </c>
      <c r="N38" s="53">
        <v>2.4062856365671719E-4</v>
      </c>
      <c r="O38" s="50">
        <v>427</v>
      </c>
      <c r="P38" s="53">
        <v>4.4673215948442717E-3</v>
      </c>
      <c r="Q38" s="50">
        <v>3014</v>
      </c>
      <c r="R38" s="53">
        <v>3.1532803950493286E-2</v>
      </c>
      <c r="S38" s="50">
        <v>3536</v>
      </c>
      <c r="T38" s="53">
        <v>3.6994026134354437E-2</v>
      </c>
      <c r="U38" s="5">
        <v>39074</v>
      </c>
      <c r="V38" s="71">
        <v>0.40879654331837251</v>
      </c>
    </row>
    <row r="39" spans="1:22" ht="12.75" customHeight="1" x14ac:dyDescent="0.2">
      <c r="A39" s="63" t="s">
        <v>271</v>
      </c>
      <c r="B39" s="52"/>
      <c r="C39" s="50">
        <v>111996</v>
      </c>
      <c r="D39" s="53">
        <v>0.99999999999999989</v>
      </c>
      <c r="E39" s="50">
        <v>76138</v>
      </c>
      <c r="F39" s="53">
        <v>0.67982785099467835</v>
      </c>
      <c r="G39" s="50">
        <v>6013</v>
      </c>
      <c r="H39" s="53">
        <v>5.3689417479195686E-2</v>
      </c>
      <c r="I39" s="50">
        <v>159</v>
      </c>
      <c r="J39" s="53">
        <v>1.4196935604843029E-3</v>
      </c>
      <c r="K39" s="50">
        <v>20340</v>
      </c>
      <c r="L39" s="53">
        <v>0.18161362905818065</v>
      </c>
      <c r="M39" s="50">
        <v>37</v>
      </c>
      <c r="N39" s="53">
        <v>3.3036894174791955E-4</v>
      </c>
      <c r="O39" s="50">
        <v>442</v>
      </c>
      <c r="P39" s="53">
        <v>3.946569520340012E-3</v>
      </c>
      <c r="Q39" s="50">
        <v>4453</v>
      </c>
      <c r="R39" s="53">
        <v>3.9760348583877995E-2</v>
      </c>
      <c r="S39" s="50">
        <v>4414</v>
      </c>
      <c r="T39" s="53">
        <v>3.941212186149505E-2</v>
      </c>
      <c r="U39" s="5">
        <v>35858</v>
      </c>
      <c r="V39" s="71">
        <v>0.32017214900532159</v>
      </c>
    </row>
    <row r="40" spans="1:22" ht="12.75" customHeight="1" x14ac:dyDescent="0.2">
      <c r="A40" s="63" t="s">
        <v>272</v>
      </c>
      <c r="B40" s="52"/>
      <c r="C40" s="50">
        <v>98477</v>
      </c>
      <c r="D40" s="53">
        <v>0.99999999999999989</v>
      </c>
      <c r="E40" s="50">
        <v>76526</v>
      </c>
      <c r="F40" s="53">
        <v>0.77709515927577</v>
      </c>
      <c r="G40" s="50">
        <v>8219</v>
      </c>
      <c r="H40" s="53">
        <v>8.3461112747138924E-2</v>
      </c>
      <c r="I40" s="50">
        <v>143</v>
      </c>
      <c r="J40" s="53">
        <v>1.4521157224529585E-3</v>
      </c>
      <c r="K40" s="50">
        <v>5925</v>
      </c>
      <c r="L40" s="53">
        <v>6.0166333255480972E-2</v>
      </c>
      <c r="M40" s="50">
        <v>16</v>
      </c>
      <c r="N40" s="53">
        <v>1.6247448642830306E-4</v>
      </c>
      <c r="O40" s="50">
        <v>395</v>
      </c>
      <c r="P40" s="53">
        <v>4.0110888836987317E-3</v>
      </c>
      <c r="Q40" s="50">
        <v>3371</v>
      </c>
      <c r="R40" s="53">
        <v>3.4231343359363099E-2</v>
      </c>
      <c r="S40" s="50">
        <v>3882</v>
      </c>
      <c r="T40" s="53">
        <v>3.9420372269667027E-2</v>
      </c>
      <c r="U40" s="5">
        <v>21951</v>
      </c>
      <c r="V40" s="71">
        <v>0.22290484072423003</v>
      </c>
    </row>
    <row r="41" spans="1:22" ht="12.75" customHeight="1" x14ac:dyDescent="0.2">
      <c r="A41" s="63" t="s">
        <v>273</v>
      </c>
      <c r="B41" s="52"/>
      <c r="C41" s="50">
        <v>98188</v>
      </c>
      <c r="D41" s="53">
        <v>1</v>
      </c>
      <c r="E41" s="50">
        <v>76229</v>
      </c>
      <c r="F41" s="53">
        <v>0.77635759970668516</v>
      </c>
      <c r="G41" s="50">
        <v>7284</v>
      </c>
      <c r="H41" s="53">
        <v>7.4184218030716578E-2</v>
      </c>
      <c r="I41" s="50">
        <v>114</v>
      </c>
      <c r="J41" s="53">
        <v>1.1610380087179696E-3</v>
      </c>
      <c r="K41" s="50">
        <v>7807</v>
      </c>
      <c r="L41" s="53">
        <v>7.9510734509308678E-2</v>
      </c>
      <c r="M41" s="50">
        <v>26</v>
      </c>
      <c r="N41" s="53">
        <v>2.6479814233918607E-4</v>
      </c>
      <c r="O41" s="50">
        <v>506</v>
      </c>
      <c r="P41" s="53">
        <v>5.1533792316780054E-3</v>
      </c>
      <c r="Q41" s="50">
        <v>2750</v>
      </c>
      <c r="R41" s="53">
        <v>2.8007495824336988E-2</v>
      </c>
      <c r="S41" s="50">
        <v>3472</v>
      </c>
      <c r="T41" s="53">
        <v>3.5360736546217457E-2</v>
      </c>
      <c r="U41" s="5">
        <v>21959</v>
      </c>
      <c r="V41" s="71">
        <v>0.22364240029331486</v>
      </c>
    </row>
    <row r="42" spans="1:22" ht="12.75" customHeight="1" x14ac:dyDescent="0.2">
      <c r="A42" s="63" t="s">
        <v>274</v>
      </c>
      <c r="B42" s="52"/>
      <c r="C42" s="50">
        <v>98683</v>
      </c>
      <c r="D42" s="53">
        <v>1</v>
      </c>
      <c r="E42" s="50">
        <v>63824</v>
      </c>
      <c r="F42" s="53">
        <v>0.64675780022901619</v>
      </c>
      <c r="G42" s="50">
        <v>3600</v>
      </c>
      <c r="H42" s="53">
        <v>3.6480447493489256E-2</v>
      </c>
      <c r="I42" s="50">
        <v>122</v>
      </c>
      <c r="J42" s="53">
        <v>1.2362818317238026E-3</v>
      </c>
      <c r="K42" s="50">
        <v>24032</v>
      </c>
      <c r="L42" s="53">
        <v>0.24352725393431493</v>
      </c>
      <c r="M42" s="50">
        <v>24</v>
      </c>
      <c r="N42" s="53">
        <v>2.4320298328992836E-4</v>
      </c>
      <c r="O42" s="50">
        <v>347</v>
      </c>
      <c r="P42" s="53">
        <v>3.5163098000668808E-3</v>
      </c>
      <c r="Q42" s="50">
        <v>3310</v>
      </c>
      <c r="R42" s="53">
        <v>3.3541744778735949E-2</v>
      </c>
      <c r="S42" s="50">
        <v>3424</v>
      </c>
      <c r="T42" s="53">
        <v>3.4696958949363109E-2</v>
      </c>
      <c r="U42" s="5">
        <v>34859</v>
      </c>
      <c r="V42" s="71">
        <v>0.35324219977098387</v>
      </c>
    </row>
    <row r="43" spans="1:22" ht="12.75" customHeight="1" x14ac:dyDescent="0.2">
      <c r="A43" s="63" t="s">
        <v>275</v>
      </c>
      <c r="B43" s="52"/>
      <c r="C43" s="50">
        <v>95984</v>
      </c>
      <c r="D43" s="53">
        <v>0.99999999999999989</v>
      </c>
      <c r="E43" s="50">
        <v>87592</v>
      </c>
      <c r="F43" s="53">
        <v>0.91256876146024335</v>
      </c>
      <c r="G43" s="50">
        <v>664</v>
      </c>
      <c r="H43" s="53">
        <v>6.9178196366061007E-3</v>
      </c>
      <c r="I43" s="50">
        <v>244</v>
      </c>
      <c r="J43" s="53">
        <v>2.5420903483913985E-3</v>
      </c>
      <c r="K43" s="50">
        <v>907</v>
      </c>
      <c r="L43" s="53">
        <v>9.4494915819303225E-3</v>
      </c>
      <c r="M43" s="50">
        <v>32</v>
      </c>
      <c r="N43" s="53">
        <v>3.3338889814969161E-4</v>
      </c>
      <c r="O43" s="50">
        <v>311</v>
      </c>
      <c r="P43" s="53">
        <v>3.2401233538923153E-3</v>
      </c>
      <c r="Q43" s="50">
        <v>2537</v>
      </c>
      <c r="R43" s="53">
        <v>2.6431488581430237E-2</v>
      </c>
      <c r="S43" s="50">
        <v>3697</v>
      </c>
      <c r="T43" s="53">
        <v>3.851683613935656E-2</v>
      </c>
      <c r="U43" s="5">
        <v>8392</v>
      </c>
      <c r="V43" s="71">
        <v>8.7431238539756623E-2</v>
      </c>
    </row>
    <row r="44" spans="1:22" ht="12.75" customHeight="1" x14ac:dyDescent="0.2">
      <c r="A44" s="63" t="s">
        <v>276</v>
      </c>
      <c r="B44" s="52"/>
      <c r="C44" s="50">
        <v>94401</v>
      </c>
      <c r="D44" s="53">
        <v>1</v>
      </c>
      <c r="E44" s="50">
        <v>77809</v>
      </c>
      <c r="F44" s="53">
        <v>0.82423915000900416</v>
      </c>
      <c r="G44" s="50">
        <v>3696</v>
      </c>
      <c r="H44" s="53">
        <v>3.9152127625766676E-2</v>
      </c>
      <c r="I44" s="50">
        <v>198</v>
      </c>
      <c r="J44" s="53">
        <v>2.0974354085232147E-3</v>
      </c>
      <c r="K44" s="50">
        <v>1587</v>
      </c>
      <c r="L44" s="53">
        <v>1.6811262592557281E-2</v>
      </c>
      <c r="M44" s="50">
        <v>27</v>
      </c>
      <c r="N44" s="53">
        <v>2.8601391934407472E-4</v>
      </c>
      <c r="O44" s="50">
        <v>302</v>
      </c>
      <c r="P44" s="53">
        <v>3.1991186534040951E-3</v>
      </c>
      <c r="Q44" s="50">
        <v>6591</v>
      </c>
      <c r="R44" s="53">
        <v>6.9819175644325798E-2</v>
      </c>
      <c r="S44" s="50">
        <v>4191</v>
      </c>
      <c r="T44" s="53">
        <v>4.4395716147074715E-2</v>
      </c>
      <c r="U44" s="5">
        <v>16592</v>
      </c>
      <c r="V44" s="71">
        <v>0.17576084999099587</v>
      </c>
    </row>
    <row r="45" spans="1:22" ht="12.75" customHeight="1" x14ac:dyDescent="0.2">
      <c r="A45" s="63" t="s">
        <v>277</v>
      </c>
      <c r="B45" s="52"/>
      <c r="C45" s="50">
        <v>95980</v>
      </c>
      <c r="D45" s="53">
        <v>1</v>
      </c>
      <c r="E45" s="50">
        <v>84673</v>
      </c>
      <c r="F45" s="53">
        <v>0.88219420712648466</v>
      </c>
      <c r="G45" s="50">
        <v>1802</v>
      </c>
      <c r="H45" s="53">
        <v>1.8774744738487184E-2</v>
      </c>
      <c r="I45" s="50">
        <v>253</v>
      </c>
      <c r="J45" s="53">
        <v>2.6359658262137945E-3</v>
      </c>
      <c r="K45" s="50">
        <v>1167</v>
      </c>
      <c r="L45" s="53">
        <v>1.2158783079808293E-2</v>
      </c>
      <c r="M45" s="50">
        <v>9</v>
      </c>
      <c r="N45" s="53">
        <v>9.3769535319858309E-5</v>
      </c>
      <c r="O45" s="50">
        <v>286</v>
      </c>
      <c r="P45" s="53">
        <v>2.9797874557199416E-3</v>
      </c>
      <c r="Q45" s="50">
        <v>3571</v>
      </c>
      <c r="R45" s="53">
        <v>3.7205667847468225E-2</v>
      </c>
      <c r="S45" s="50">
        <v>4219</v>
      </c>
      <c r="T45" s="53">
        <v>4.3957074390498022E-2</v>
      </c>
      <c r="U45" s="5">
        <v>11307</v>
      </c>
      <c r="V45" s="71">
        <v>0.11780579287351532</v>
      </c>
    </row>
    <row r="46" spans="1:22" ht="12.75" customHeight="1" x14ac:dyDescent="0.2">
      <c r="A46" s="63" t="s">
        <v>278</v>
      </c>
      <c r="B46" s="52"/>
      <c r="C46" s="50">
        <v>94576</v>
      </c>
      <c r="D46" s="53">
        <v>1</v>
      </c>
      <c r="E46" s="50">
        <v>69728</v>
      </c>
      <c r="F46" s="53">
        <v>0.73726949754694637</v>
      </c>
      <c r="G46" s="50">
        <v>3230</v>
      </c>
      <c r="H46" s="53">
        <v>3.415242767721198E-2</v>
      </c>
      <c r="I46" s="50">
        <v>150</v>
      </c>
      <c r="J46" s="53">
        <v>1.5860260531212992E-3</v>
      </c>
      <c r="K46" s="50">
        <v>13009</v>
      </c>
      <c r="L46" s="53">
        <v>0.13755075283369989</v>
      </c>
      <c r="M46" s="50">
        <v>15</v>
      </c>
      <c r="N46" s="53">
        <v>1.5860260531212994E-4</v>
      </c>
      <c r="O46" s="50">
        <v>289</v>
      </c>
      <c r="P46" s="53">
        <v>3.0557435290137032E-3</v>
      </c>
      <c r="Q46" s="50">
        <v>4432</v>
      </c>
      <c r="R46" s="53">
        <v>4.6861783116223986E-2</v>
      </c>
      <c r="S46" s="50">
        <v>3723</v>
      </c>
      <c r="T46" s="53">
        <v>3.9365166638470651E-2</v>
      </c>
      <c r="U46" s="5">
        <v>24848</v>
      </c>
      <c r="V46" s="71">
        <v>0.26273050245305363</v>
      </c>
    </row>
    <row r="47" spans="1:22" ht="12.75" customHeight="1" x14ac:dyDescent="0.2">
      <c r="A47" s="63" t="s">
        <v>279</v>
      </c>
      <c r="B47" s="52"/>
      <c r="C47" s="50">
        <v>97091</v>
      </c>
      <c r="D47" s="53">
        <v>0.99999999999999989</v>
      </c>
      <c r="E47" s="50">
        <v>82574</v>
      </c>
      <c r="F47" s="53">
        <v>0.85048047707820495</v>
      </c>
      <c r="G47" s="50">
        <v>1686</v>
      </c>
      <c r="H47" s="53">
        <v>1.7365152279819964E-2</v>
      </c>
      <c r="I47" s="50">
        <v>162</v>
      </c>
      <c r="J47" s="53">
        <v>1.6685377635414199E-3</v>
      </c>
      <c r="K47" s="50">
        <v>3276</v>
      </c>
      <c r="L47" s="53">
        <v>3.3741541440504272E-2</v>
      </c>
      <c r="M47" s="50">
        <v>30</v>
      </c>
      <c r="N47" s="53">
        <v>3.0898847472989255E-4</v>
      </c>
      <c r="O47" s="50">
        <v>328</v>
      </c>
      <c r="P47" s="53">
        <v>3.3782739903801587E-3</v>
      </c>
      <c r="Q47" s="50">
        <v>4597</v>
      </c>
      <c r="R47" s="53">
        <v>4.7347333944443876E-2</v>
      </c>
      <c r="S47" s="50">
        <v>4438</v>
      </c>
      <c r="T47" s="53">
        <v>4.5709695028375442E-2</v>
      </c>
      <c r="U47" s="5">
        <v>14517</v>
      </c>
      <c r="V47" s="71">
        <v>0.14951952292179502</v>
      </c>
    </row>
    <row r="48" spans="1:22" ht="12.75" customHeight="1" x14ac:dyDescent="0.2">
      <c r="A48" s="63" t="s">
        <v>280</v>
      </c>
      <c r="B48" s="52"/>
      <c r="C48" s="50">
        <v>97882</v>
      </c>
      <c r="D48" s="53">
        <v>1</v>
      </c>
      <c r="E48" s="50">
        <v>89164</v>
      </c>
      <c r="F48" s="53">
        <v>0.91093357307778755</v>
      </c>
      <c r="G48" s="50">
        <v>453</v>
      </c>
      <c r="H48" s="53">
        <v>4.6280214952698143E-3</v>
      </c>
      <c r="I48" s="50">
        <v>268</v>
      </c>
      <c r="J48" s="53">
        <v>2.7379906417931794E-3</v>
      </c>
      <c r="K48" s="50">
        <v>719</v>
      </c>
      <c r="L48" s="53">
        <v>7.3455793710794628E-3</v>
      </c>
      <c r="M48" s="50">
        <v>81</v>
      </c>
      <c r="N48" s="53">
        <v>8.2752702233301325E-4</v>
      </c>
      <c r="O48" s="50">
        <v>256</v>
      </c>
      <c r="P48" s="53">
        <v>2.6153940458919925E-3</v>
      </c>
      <c r="Q48" s="50">
        <v>2966</v>
      </c>
      <c r="R48" s="53">
        <v>3.0301791953576757E-2</v>
      </c>
      <c r="S48" s="50">
        <v>3975</v>
      </c>
      <c r="T48" s="53">
        <v>4.0610122392268244E-2</v>
      </c>
      <c r="U48" s="5">
        <v>8718</v>
      </c>
      <c r="V48" s="71">
        <v>8.9066426922212463E-2</v>
      </c>
    </row>
    <row r="49" spans="1:22" ht="12.75" customHeight="1" x14ac:dyDescent="0.2">
      <c r="A49" s="63" t="s">
        <v>281</v>
      </c>
      <c r="B49" s="52"/>
      <c r="C49" s="50">
        <v>89810</v>
      </c>
      <c r="D49" s="53">
        <v>1</v>
      </c>
      <c r="E49" s="50">
        <v>77206</v>
      </c>
      <c r="F49" s="53">
        <v>0.85965928070370778</v>
      </c>
      <c r="G49" s="50">
        <v>3602</v>
      </c>
      <c r="H49" s="53">
        <v>4.0106892328248524E-2</v>
      </c>
      <c r="I49" s="50">
        <v>359</v>
      </c>
      <c r="J49" s="53">
        <v>3.9973276917937865E-3</v>
      </c>
      <c r="K49" s="50">
        <v>362</v>
      </c>
      <c r="L49" s="53">
        <v>4.0307315443714508E-3</v>
      </c>
      <c r="M49" s="50">
        <v>26</v>
      </c>
      <c r="N49" s="53">
        <v>2.895000556730876E-4</v>
      </c>
      <c r="O49" s="50">
        <v>204</v>
      </c>
      <c r="P49" s="53">
        <v>2.271461975281149E-3</v>
      </c>
      <c r="Q49" s="50">
        <v>3475</v>
      </c>
      <c r="R49" s="53">
        <v>3.8692795902460747E-2</v>
      </c>
      <c r="S49" s="50">
        <v>4576</v>
      </c>
      <c r="T49" s="53">
        <v>5.095200979846342E-2</v>
      </c>
      <c r="U49" s="5">
        <v>12604</v>
      </c>
      <c r="V49" s="71">
        <v>0.14034071929629216</v>
      </c>
    </row>
    <row r="50" spans="1:22" ht="12.75" customHeight="1" x14ac:dyDescent="0.2">
      <c r="A50" s="63" t="s">
        <v>282</v>
      </c>
      <c r="B50" s="52"/>
      <c r="C50" s="50">
        <v>83329</v>
      </c>
      <c r="D50" s="53">
        <v>1</v>
      </c>
      <c r="E50" s="50">
        <v>49313</v>
      </c>
      <c r="F50" s="53">
        <v>0.59178677291219139</v>
      </c>
      <c r="G50" s="50">
        <v>24507</v>
      </c>
      <c r="H50" s="53">
        <v>0.29409929316324451</v>
      </c>
      <c r="I50" s="50">
        <v>291</v>
      </c>
      <c r="J50" s="53">
        <v>3.4921815934428591E-3</v>
      </c>
      <c r="K50" s="50">
        <v>849</v>
      </c>
      <c r="L50" s="53">
        <v>1.0188529803549784E-2</v>
      </c>
      <c r="M50" s="50">
        <v>33</v>
      </c>
      <c r="N50" s="53">
        <v>3.9602059307083969E-4</v>
      </c>
      <c r="O50" s="50">
        <v>335</v>
      </c>
      <c r="P50" s="53">
        <v>4.0202090508706457E-3</v>
      </c>
      <c r="Q50" s="50">
        <v>3540</v>
      </c>
      <c r="R50" s="53">
        <v>4.2482209074871893E-2</v>
      </c>
      <c r="S50" s="50">
        <v>4461</v>
      </c>
      <c r="T50" s="53">
        <v>5.3534783808758056E-2</v>
      </c>
      <c r="U50" s="5">
        <v>34016</v>
      </c>
      <c r="V50" s="71">
        <v>0.40821322708780855</v>
      </c>
    </row>
    <row r="51" spans="1:22" ht="12.75" customHeight="1" x14ac:dyDescent="0.2">
      <c r="A51" s="63" t="s">
        <v>283</v>
      </c>
      <c r="B51" s="52"/>
      <c r="C51" s="50">
        <v>92933</v>
      </c>
      <c r="D51" s="53">
        <v>1</v>
      </c>
      <c r="E51" s="50">
        <v>71877</v>
      </c>
      <c r="F51" s="53">
        <v>0.77342816868066244</v>
      </c>
      <c r="G51" s="50">
        <v>9729</v>
      </c>
      <c r="H51" s="53">
        <v>0.10468832384621178</v>
      </c>
      <c r="I51" s="50">
        <v>282</v>
      </c>
      <c r="J51" s="53">
        <v>3.034444169455414E-3</v>
      </c>
      <c r="K51" s="50">
        <v>2093</v>
      </c>
      <c r="L51" s="53">
        <v>2.2521601583936814E-2</v>
      </c>
      <c r="M51" s="50">
        <v>21</v>
      </c>
      <c r="N51" s="53">
        <v>2.259692466615734E-4</v>
      </c>
      <c r="O51" s="50">
        <v>296</v>
      </c>
      <c r="P51" s="53">
        <v>3.1850903338964632E-3</v>
      </c>
      <c r="Q51" s="50">
        <v>3974</v>
      </c>
      <c r="R51" s="53">
        <v>4.2761989820623458E-2</v>
      </c>
      <c r="S51" s="50">
        <v>4661</v>
      </c>
      <c r="T51" s="53">
        <v>5.0154412318552076E-2</v>
      </c>
      <c r="U51" s="5">
        <v>21056</v>
      </c>
      <c r="V51" s="71">
        <v>0.22657183131933759</v>
      </c>
    </row>
    <row r="52" spans="1:22" ht="12.75" customHeight="1" x14ac:dyDescent="0.2">
      <c r="A52" s="63" t="s">
        <v>284</v>
      </c>
      <c r="B52" s="52"/>
      <c r="C52" s="50">
        <v>97409</v>
      </c>
      <c r="D52" s="53">
        <v>1</v>
      </c>
      <c r="E52" s="50">
        <v>87182</v>
      </c>
      <c r="F52" s="53">
        <v>0.89500970136229707</v>
      </c>
      <c r="G52" s="50">
        <v>1582</v>
      </c>
      <c r="H52" s="53">
        <v>1.6240799104805512E-2</v>
      </c>
      <c r="I52" s="50">
        <v>270</v>
      </c>
      <c r="J52" s="53">
        <v>2.7718177991766673E-3</v>
      </c>
      <c r="K52" s="50">
        <v>694</v>
      </c>
      <c r="L52" s="53">
        <v>7.1245983430689155E-3</v>
      </c>
      <c r="M52" s="50">
        <v>21</v>
      </c>
      <c r="N52" s="53">
        <v>2.1558582882485192E-4</v>
      </c>
      <c r="O52" s="50">
        <v>285</v>
      </c>
      <c r="P52" s="53">
        <v>2.9258076769087043E-3</v>
      </c>
      <c r="Q52" s="50">
        <v>3087</v>
      </c>
      <c r="R52" s="53">
        <v>3.169111683725323E-2</v>
      </c>
      <c r="S52" s="50">
        <v>4288</v>
      </c>
      <c r="T52" s="53">
        <v>4.4020573047664997E-2</v>
      </c>
      <c r="U52" s="5">
        <v>10227</v>
      </c>
      <c r="V52" s="71">
        <v>0.10499029863770289</v>
      </c>
    </row>
    <row r="53" spans="1:22" ht="12.75" customHeight="1" x14ac:dyDescent="0.2">
      <c r="A53" s="63" t="s">
        <v>285</v>
      </c>
      <c r="B53" s="52"/>
      <c r="C53" s="50">
        <v>93397</v>
      </c>
      <c r="D53" s="53">
        <v>1</v>
      </c>
      <c r="E53" s="50">
        <v>79462</v>
      </c>
      <c r="F53" s="53">
        <v>0.850798205509813</v>
      </c>
      <c r="G53" s="50">
        <v>1798</v>
      </c>
      <c r="H53" s="53">
        <v>1.9251153677312977E-2</v>
      </c>
      <c r="I53" s="50">
        <v>189</v>
      </c>
      <c r="J53" s="53">
        <v>2.0236196023426878E-3</v>
      </c>
      <c r="K53" s="50">
        <v>3354</v>
      </c>
      <c r="L53" s="53">
        <v>3.5911217705065474E-2</v>
      </c>
      <c r="M53" s="50">
        <v>26</v>
      </c>
      <c r="N53" s="53">
        <v>2.7838153259740679E-4</v>
      </c>
      <c r="O53" s="50">
        <v>344</v>
      </c>
      <c r="P53" s="53">
        <v>3.6832018159041512E-3</v>
      </c>
      <c r="Q53" s="50">
        <v>3742</v>
      </c>
      <c r="R53" s="53">
        <v>4.0065526729980622E-2</v>
      </c>
      <c r="S53" s="50">
        <v>4482</v>
      </c>
      <c r="T53" s="53">
        <v>4.7988693426983739E-2</v>
      </c>
      <c r="U53" s="5">
        <v>13935</v>
      </c>
      <c r="V53" s="71">
        <v>0.14920179449018706</v>
      </c>
    </row>
    <row r="54" spans="1:22" ht="12.75" customHeight="1" x14ac:dyDescent="0.2">
      <c r="A54" s="63" t="s">
        <v>286</v>
      </c>
      <c r="B54" s="52"/>
      <c r="C54" s="50">
        <v>90495</v>
      </c>
      <c r="D54" s="53">
        <v>1</v>
      </c>
      <c r="E54" s="50">
        <v>61666</v>
      </c>
      <c r="F54" s="53">
        <v>0.68142991325487601</v>
      </c>
      <c r="G54" s="50">
        <v>6325</v>
      </c>
      <c r="H54" s="53">
        <v>6.9893364274269301E-2</v>
      </c>
      <c r="I54" s="50">
        <v>111</v>
      </c>
      <c r="J54" s="53">
        <v>1.2265871042599038E-3</v>
      </c>
      <c r="K54" s="50">
        <v>11431</v>
      </c>
      <c r="L54" s="53">
        <v>0.12631637107022486</v>
      </c>
      <c r="M54" s="50">
        <v>65</v>
      </c>
      <c r="N54" s="53">
        <v>7.182717277197635E-4</v>
      </c>
      <c r="O54" s="50">
        <v>603</v>
      </c>
      <c r="P54" s="53">
        <v>6.6633515663848831E-3</v>
      </c>
      <c r="Q54" s="50">
        <v>5250</v>
      </c>
      <c r="R54" s="53">
        <v>5.8014254931211671E-2</v>
      </c>
      <c r="S54" s="50">
        <v>5044</v>
      </c>
      <c r="T54" s="53">
        <v>5.5737886071053649E-2</v>
      </c>
      <c r="U54" s="5">
        <v>28829</v>
      </c>
      <c r="V54" s="71">
        <v>0.31857008674512405</v>
      </c>
    </row>
    <row r="55" spans="1:22" ht="12.75" customHeight="1" x14ac:dyDescent="0.2">
      <c r="A55" s="63" t="s">
        <v>287</v>
      </c>
      <c r="B55" s="52"/>
      <c r="C55" s="50">
        <v>91150</v>
      </c>
      <c r="D55" s="53">
        <v>1.0000000000000002</v>
      </c>
      <c r="E55" s="50">
        <v>49113</v>
      </c>
      <c r="F55" s="53">
        <v>0.53881513987931984</v>
      </c>
      <c r="G55" s="50">
        <v>25769</v>
      </c>
      <c r="H55" s="53">
        <v>0.28270981897970376</v>
      </c>
      <c r="I55" s="50">
        <v>201</v>
      </c>
      <c r="J55" s="53">
        <v>2.2051563357103677E-3</v>
      </c>
      <c r="K55" s="50">
        <v>3320</v>
      </c>
      <c r="L55" s="53">
        <v>3.642347778387274E-2</v>
      </c>
      <c r="M55" s="50">
        <v>67</v>
      </c>
      <c r="N55" s="53">
        <v>7.3505211190345583E-4</v>
      </c>
      <c r="O55" s="50">
        <v>609</v>
      </c>
      <c r="P55" s="53">
        <v>6.6812945693911132E-3</v>
      </c>
      <c r="Q55" s="50">
        <v>5941</v>
      </c>
      <c r="R55" s="53">
        <v>6.5178277564454198E-2</v>
      </c>
      <c r="S55" s="50">
        <v>6130</v>
      </c>
      <c r="T55" s="53">
        <v>6.7251782775644545E-2</v>
      </c>
      <c r="U55" s="5">
        <v>42037</v>
      </c>
      <c r="V55" s="71">
        <v>0.46118486012068022</v>
      </c>
    </row>
    <row r="56" spans="1:22" ht="12.75" customHeight="1" x14ac:dyDescent="0.2">
      <c r="A56" s="63" t="s">
        <v>288</v>
      </c>
      <c r="B56" s="52"/>
      <c r="C56" s="50">
        <v>97216</v>
      </c>
      <c r="D56" s="53">
        <v>0.99999999999999989</v>
      </c>
      <c r="E56" s="50">
        <v>61979</v>
      </c>
      <c r="F56" s="53">
        <v>0.63753908821593153</v>
      </c>
      <c r="G56" s="50">
        <v>8233</v>
      </c>
      <c r="H56" s="53">
        <v>8.4687705727452267E-2</v>
      </c>
      <c r="I56" s="50">
        <v>214</v>
      </c>
      <c r="J56" s="53">
        <v>2.2012837393021725E-3</v>
      </c>
      <c r="K56" s="50">
        <v>15412</v>
      </c>
      <c r="L56" s="53">
        <v>0.15853357472021065</v>
      </c>
      <c r="M56" s="50">
        <v>25</v>
      </c>
      <c r="N56" s="53">
        <v>2.5715931533903887E-4</v>
      </c>
      <c r="O56" s="50">
        <v>495</v>
      </c>
      <c r="P56" s="53">
        <v>5.0917544437129687E-3</v>
      </c>
      <c r="Q56" s="50">
        <v>5798</v>
      </c>
      <c r="R56" s="53">
        <v>5.964038841342989E-2</v>
      </c>
      <c r="S56" s="50">
        <v>5060</v>
      </c>
      <c r="T56" s="53">
        <v>5.2049045424621458E-2</v>
      </c>
      <c r="U56" s="5">
        <v>35237</v>
      </c>
      <c r="V56" s="71">
        <v>0.36246091178406847</v>
      </c>
    </row>
    <row r="57" spans="1:22" ht="12.75" customHeight="1" x14ac:dyDescent="0.2">
      <c r="A57" s="63" t="s">
        <v>289</v>
      </c>
      <c r="B57" s="52"/>
      <c r="C57" s="50">
        <v>87975</v>
      </c>
      <c r="D57" s="53">
        <v>0.99999999999999989</v>
      </c>
      <c r="E57" s="50">
        <v>79042</v>
      </c>
      <c r="F57" s="53">
        <v>0.89845978971298668</v>
      </c>
      <c r="G57" s="50">
        <v>1172</v>
      </c>
      <c r="H57" s="53">
        <v>1.332196646774652E-2</v>
      </c>
      <c r="I57" s="50">
        <v>186</v>
      </c>
      <c r="J57" s="53">
        <v>2.114236999147485E-3</v>
      </c>
      <c r="K57" s="50">
        <v>525</v>
      </c>
      <c r="L57" s="53">
        <v>5.9676044330775786E-3</v>
      </c>
      <c r="M57" s="50">
        <v>15</v>
      </c>
      <c r="N57" s="53">
        <v>1.7050298380221653E-4</v>
      </c>
      <c r="O57" s="50">
        <v>221</v>
      </c>
      <c r="P57" s="53">
        <v>2.5120772946859902E-3</v>
      </c>
      <c r="Q57" s="50">
        <v>3082</v>
      </c>
      <c r="R57" s="53">
        <v>3.5032679738562091E-2</v>
      </c>
      <c r="S57" s="50">
        <v>3732</v>
      </c>
      <c r="T57" s="53">
        <v>4.2421142369991477E-2</v>
      </c>
      <c r="U57" s="5">
        <v>8933</v>
      </c>
      <c r="V57" s="71">
        <v>0.10154021028701335</v>
      </c>
    </row>
    <row r="58" spans="1:22" ht="12.75" customHeight="1" x14ac:dyDescent="0.2">
      <c r="A58" s="63" t="s">
        <v>290</v>
      </c>
      <c r="B58" s="52"/>
      <c r="C58" s="50">
        <v>93701</v>
      </c>
      <c r="D58" s="53">
        <v>1</v>
      </c>
      <c r="E58" s="50">
        <v>77822</v>
      </c>
      <c r="F58" s="53">
        <v>0.83053542651625911</v>
      </c>
      <c r="G58" s="50">
        <v>2424</v>
      </c>
      <c r="H58" s="53">
        <v>2.5869521136380615E-2</v>
      </c>
      <c r="I58" s="50">
        <v>324</v>
      </c>
      <c r="J58" s="53">
        <v>3.4578072806053296E-3</v>
      </c>
      <c r="K58" s="50">
        <v>460</v>
      </c>
      <c r="L58" s="53">
        <v>4.9092325588841104E-3</v>
      </c>
      <c r="M58" s="50">
        <v>6</v>
      </c>
      <c r="N58" s="53">
        <v>6.4033468159357962E-5</v>
      </c>
      <c r="O58" s="50">
        <v>293</v>
      </c>
      <c r="P58" s="53">
        <v>3.1269676951153134E-3</v>
      </c>
      <c r="Q58" s="50">
        <v>8352</v>
      </c>
      <c r="R58" s="53">
        <v>8.9134587677826282E-2</v>
      </c>
      <c r="S58" s="50">
        <v>4020</v>
      </c>
      <c r="T58" s="53">
        <v>4.2902423666769829E-2</v>
      </c>
      <c r="U58" s="5">
        <v>15879</v>
      </c>
      <c r="V58" s="71">
        <v>0.16946457348374083</v>
      </c>
    </row>
    <row r="59" spans="1:22" ht="12.75" customHeight="1" x14ac:dyDescent="0.2">
      <c r="A59" s="63" t="s">
        <v>291</v>
      </c>
      <c r="B59" s="52"/>
      <c r="C59" s="50">
        <v>90608</v>
      </c>
      <c r="D59" s="53">
        <v>1</v>
      </c>
      <c r="E59" s="50">
        <v>81170</v>
      </c>
      <c r="F59" s="53">
        <v>0.89583701218435463</v>
      </c>
      <c r="G59" s="50">
        <v>1320</v>
      </c>
      <c r="H59" s="53">
        <v>1.4568250044146212E-2</v>
      </c>
      <c r="I59" s="50">
        <v>275</v>
      </c>
      <c r="J59" s="53">
        <v>3.035052092530461E-3</v>
      </c>
      <c r="K59" s="50">
        <v>442</v>
      </c>
      <c r="L59" s="53">
        <v>4.878156454176232E-3</v>
      </c>
      <c r="M59" s="50">
        <v>16</v>
      </c>
      <c r="N59" s="53">
        <v>1.7658484901995409E-4</v>
      </c>
      <c r="O59" s="50">
        <v>272</v>
      </c>
      <c r="P59" s="53">
        <v>3.0019424333392196E-3</v>
      </c>
      <c r="Q59" s="50">
        <v>3755</v>
      </c>
      <c r="R59" s="53">
        <v>4.1442256754370473E-2</v>
      </c>
      <c r="S59" s="50">
        <v>3358</v>
      </c>
      <c r="T59" s="53">
        <v>3.7060745188062863E-2</v>
      </c>
      <c r="U59" s="5">
        <v>9438</v>
      </c>
      <c r="V59" s="71">
        <v>0.10416298781564541</v>
      </c>
    </row>
    <row r="60" spans="1:22" ht="12.75" customHeight="1" x14ac:dyDescent="0.2">
      <c r="A60" s="63" t="s">
        <v>292</v>
      </c>
      <c r="B60" s="52"/>
      <c r="C60" s="50">
        <v>93166</v>
      </c>
      <c r="D60" s="53">
        <v>0.99999999999999978</v>
      </c>
      <c r="E60" s="50">
        <v>76891</v>
      </c>
      <c r="F60" s="53">
        <v>0.82531180902904488</v>
      </c>
      <c r="G60" s="50">
        <v>3314</v>
      </c>
      <c r="H60" s="53">
        <v>3.55709164287401E-2</v>
      </c>
      <c r="I60" s="50">
        <v>567</v>
      </c>
      <c r="J60" s="53">
        <v>6.0859111693106925E-3</v>
      </c>
      <c r="K60" s="50">
        <v>620</v>
      </c>
      <c r="L60" s="53">
        <v>6.6547882274649549E-3</v>
      </c>
      <c r="M60" s="50">
        <v>19</v>
      </c>
      <c r="N60" s="53">
        <v>2.0393705858360347E-4</v>
      </c>
      <c r="O60" s="50">
        <v>342</v>
      </c>
      <c r="P60" s="53">
        <v>3.6708670545048624E-3</v>
      </c>
      <c r="Q60" s="50">
        <v>6743</v>
      </c>
      <c r="R60" s="53">
        <v>7.2376188738380948E-2</v>
      </c>
      <c r="S60" s="50">
        <v>4670</v>
      </c>
      <c r="T60" s="53">
        <v>5.0125582293969906E-2</v>
      </c>
      <c r="U60" s="5">
        <v>16275</v>
      </c>
      <c r="V60" s="71">
        <v>0.17468819097095506</v>
      </c>
    </row>
    <row r="61" spans="1:22" ht="12.75" customHeight="1" x14ac:dyDescent="0.2">
      <c r="A61" s="63" t="s">
        <v>293</v>
      </c>
      <c r="B61" s="52"/>
      <c r="C61" s="50">
        <v>93342</v>
      </c>
      <c r="D61" s="53">
        <v>0.99999999999999989</v>
      </c>
      <c r="E61" s="50">
        <v>56711</v>
      </c>
      <c r="F61" s="53">
        <v>0.60756144072336138</v>
      </c>
      <c r="G61" s="50">
        <v>19612</v>
      </c>
      <c r="H61" s="53">
        <v>0.21010906130145057</v>
      </c>
      <c r="I61" s="50">
        <v>297</v>
      </c>
      <c r="J61" s="53">
        <v>3.1818473998842965E-3</v>
      </c>
      <c r="K61" s="50">
        <v>2061</v>
      </c>
      <c r="L61" s="53">
        <v>2.2080092562833453E-2</v>
      </c>
      <c r="M61" s="50">
        <v>26</v>
      </c>
      <c r="N61" s="53">
        <v>2.7854556362623471E-4</v>
      </c>
      <c r="O61" s="50">
        <v>651</v>
      </c>
      <c r="P61" s="53">
        <v>6.9743523815645686E-3</v>
      </c>
      <c r="Q61" s="50">
        <v>7958</v>
      </c>
      <c r="R61" s="53">
        <v>8.5256369051445222E-2</v>
      </c>
      <c r="S61" s="50">
        <v>6026</v>
      </c>
      <c r="T61" s="53">
        <v>6.455829101583424E-2</v>
      </c>
      <c r="U61" s="5">
        <v>36631</v>
      </c>
      <c r="V61" s="71">
        <v>0.39243855927663862</v>
      </c>
    </row>
    <row r="62" spans="1:22" ht="12.75" customHeight="1" x14ac:dyDescent="0.2">
      <c r="A62" s="63" t="s">
        <v>294</v>
      </c>
      <c r="B62" s="52"/>
      <c r="C62" s="50">
        <v>101881</v>
      </c>
      <c r="D62" s="53">
        <v>0.99999999999999989</v>
      </c>
      <c r="E62" s="50">
        <v>80889</v>
      </c>
      <c r="F62" s="53">
        <v>0.79395569340701411</v>
      </c>
      <c r="G62" s="50">
        <v>6622</v>
      </c>
      <c r="H62" s="53">
        <v>6.4997398926198213E-2</v>
      </c>
      <c r="I62" s="50">
        <v>281</v>
      </c>
      <c r="J62" s="53">
        <v>2.7581197671793563E-3</v>
      </c>
      <c r="K62" s="50">
        <v>4184</v>
      </c>
      <c r="L62" s="53">
        <v>4.1067519949745293E-2</v>
      </c>
      <c r="M62" s="50">
        <v>23</v>
      </c>
      <c r="N62" s="53">
        <v>2.2575357524955587E-4</v>
      </c>
      <c r="O62" s="50">
        <v>438</v>
      </c>
      <c r="P62" s="53">
        <v>4.2991333025784988E-3</v>
      </c>
      <c r="Q62" s="50">
        <v>4394</v>
      </c>
      <c r="R62" s="53">
        <v>4.3128748245502106E-2</v>
      </c>
      <c r="S62" s="50">
        <v>5050</v>
      </c>
      <c r="T62" s="53">
        <v>4.9567632826532919E-2</v>
      </c>
      <c r="U62" s="5">
        <v>20992</v>
      </c>
      <c r="V62" s="71">
        <v>0.20604430659298592</v>
      </c>
    </row>
    <row r="63" spans="1:22" ht="12.75" customHeight="1" x14ac:dyDescent="0.2">
      <c r="A63" s="63" t="s">
        <v>295</v>
      </c>
      <c r="B63" s="52"/>
      <c r="C63" s="50">
        <v>91061</v>
      </c>
      <c r="D63" s="53">
        <v>1</v>
      </c>
      <c r="E63" s="50">
        <v>61650</v>
      </c>
      <c r="F63" s="53">
        <v>0.67701870174937684</v>
      </c>
      <c r="G63" s="50">
        <v>13612</v>
      </c>
      <c r="H63" s="53">
        <v>0.1494822152183701</v>
      </c>
      <c r="I63" s="50">
        <v>440</v>
      </c>
      <c r="J63" s="53">
        <v>4.8319258519014729E-3</v>
      </c>
      <c r="K63" s="50">
        <v>3387</v>
      </c>
      <c r="L63" s="53">
        <v>3.719484740997793E-2</v>
      </c>
      <c r="M63" s="50">
        <v>20</v>
      </c>
      <c r="N63" s="53">
        <v>2.1963299326824875E-4</v>
      </c>
      <c r="O63" s="50">
        <v>433</v>
      </c>
      <c r="P63" s="53">
        <v>4.7550543042575852E-3</v>
      </c>
      <c r="Q63" s="50">
        <v>6028</v>
      </c>
      <c r="R63" s="53">
        <v>6.6197384171050172E-2</v>
      </c>
      <c r="S63" s="50">
        <v>5491</v>
      </c>
      <c r="T63" s="53">
        <v>6.0300238301797697E-2</v>
      </c>
      <c r="U63" s="5">
        <v>29411</v>
      </c>
      <c r="V63" s="71">
        <v>0.32298129825062322</v>
      </c>
    </row>
    <row r="64" spans="1:22" ht="12.75" customHeight="1" x14ac:dyDescent="0.2">
      <c r="A64" s="63" t="s">
        <v>296</v>
      </c>
      <c r="B64" s="52"/>
      <c r="C64" s="50">
        <v>93547</v>
      </c>
      <c r="D64" s="53">
        <v>1</v>
      </c>
      <c r="E64" s="50">
        <v>80591</v>
      </c>
      <c r="F64" s="53">
        <v>0.8615027740066491</v>
      </c>
      <c r="G64" s="50">
        <v>3376</v>
      </c>
      <c r="H64" s="53">
        <v>3.6088810972024758E-2</v>
      </c>
      <c r="I64" s="50">
        <v>433</v>
      </c>
      <c r="J64" s="53">
        <v>4.6286893219451182E-3</v>
      </c>
      <c r="K64" s="50">
        <v>948</v>
      </c>
      <c r="L64" s="53">
        <v>1.0133943365367142E-2</v>
      </c>
      <c r="M64" s="50">
        <v>14</v>
      </c>
      <c r="N64" s="53">
        <v>1.4965739147166664E-4</v>
      </c>
      <c r="O64" s="50">
        <v>325</v>
      </c>
      <c r="P64" s="53">
        <v>3.474189444877976E-3</v>
      </c>
      <c r="Q64" s="50">
        <v>3362</v>
      </c>
      <c r="R64" s="53">
        <v>3.5939153580553093E-2</v>
      </c>
      <c r="S64" s="50">
        <v>4498</v>
      </c>
      <c r="T64" s="53">
        <v>4.8082781917111184E-2</v>
      </c>
      <c r="U64" s="5">
        <v>12956</v>
      </c>
      <c r="V64" s="71">
        <v>0.13849722599335093</v>
      </c>
    </row>
    <row r="65" spans="1:22" ht="12.75" customHeight="1" x14ac:dyDescent="0.2">
      <c r="A65" s="63" t="s">
        <v>297</v>
      </c>
      <c r="B65" s="52"/>
      <c r="C65" s="50">
        <v>84442</v>
      </c>
      <c r="D65" s="53">
        <v>1</v>
      </c>
      <c r="E65" s="50">
        <v>66588</v>
      </c>
      <c r="F65" s="53">
        <v>0.78856493214277257</v>
      </c>
      <c r="G65" s="50">
        <v>7765</v>
      </c>
      <c r="H65" s="53">
        <v>9.1956609270268344E-2</v>
      </c>
      <c r="I65" s="50">
        <v>215</v>
      </c>
      <c r="J65" s="53">
        <v>2.5461263352360201E-3</v>
      </c>
      <c r="K65" s="50">
        <v>893</v>
      </c>
      <c r="L65" s="53">
        <v>1.0575306127282632E-2</v>
      </c>
      <c r="M65" s="50">
        <v>19</v>
      </c>
      <c r="N65" s="53">
        <v>2.2500651334643899E-4</v>
      </c>
      <c r="O65" s="50">
        <v>254</v>
      </c>
      <c r="P65" s="53">
        <v>3.0079818099997633E-3</v>
      </c>
      <c r="Q65" s="50">
        <v>3904</v>
      </c>
      <c r="R65" s="53">
        <v>4.6232917268657775E-2</v>
      </c>
      <c r="S65" s="50">
        <v>4804</v>
      </c>
      <c r="T65" s="53">
        <v>5.6891120532436466E-2</v>
      </c>
      <c r="U65" s="5">
        <v>17854</v>
      </c>
      <c r="V65" s="71">
        <v>0.21143506785722743</v>
      </c>
    </row>
    <row r="66" spans="1:22" ht="12.75" customHeight="1" x14ac:dyDescent="0.2">
      <c r="A66" s="63" t="s">
        <v>298</v>
      </c>
      <c r="B66" s="52"/>
      <c r="C66" s="50">
        <v>95532</v>
      </c>
      <c r="D66" s="53">
        <v>1</v>
      </c>
      <c r="E66" s="50">
        <v>82227</v>
      </c>
      <c r="F66" s="53">
        <v>0.86072729556588368</v>
      </c>
      <c r="G66" s="50">
        <v>4746</v>
      </c>
      <c r="H66" s="53">
        <v>4.9679688481346566E-2</v>
      </c>
      <c r="I66" s="50">
        <v>348</v>
      </c>
      <c r="J66" s="53">
        <v>3.6427584474312273E-3</v>
      </c>
      <c r="K66" s="50">
        <v>674</v>
      </c>
      <c r="L66" s="53">
        <v>7.0552275677259971E-3</v>
      </c>
      <c r="M66" s="50">
        <v>13</v>
      </c>
      <c r="N66" s="53">
        <v>1.3608005694426998E-4</v>
      </c>
      <c r="O66" s="50">
        <v>253</v>
      </c>
      <c r="P66" s="53">
        <v>2.6483272620692541E-3</v>
      </c>
      <c r="Q66" s="50">
        <v>3048</v>
      </c>
      <c r="R66" s="53">
        <v>3.1905539505087302E-2</v>
      </c>
      <c r="S66" s="50">
        <v>4223</v>
      </c>
      <c r="T66" s="53">
        <v>4.4205083113511706E-2</v>
      </c>
      <c r="U66" s="5">
        <v>13305</v>
      </c>
      <c r="V66" s="71">
        <v>0.13927270443411632</v>
      </c>
    </row>
    <row r="67" spans="1:22" ht="12.75" customHeight="1" x14ac:dyDescent="0.2">
      <c r="A67" s="63" t="s">
        <v>299</v>
      </c>
      <c r="B67" s="52"/>
      <c r="C67" s="50">
        <v>91736</v>
      </c>
      <c r="D67" s="53">
        <v>1</v>
      </c>
      <c r="E67" s="50">
        <v>73372</v>
      </c>
      <c r="F67" s="53">
        <v>0.79981686578878519</v>
      </c>
      <c r="G67" s="50">
        <v>3087</v>
      </c>
      <c r="H67" s="53">
        <v>3.3650911310717714E-2</v>
      </c>
      <c r="I67" s="50">
        <v>603</v>
      </c>
      <c r="J67" s="53">
        <v>6.5732100811022936E-3</v>
      </c>
      <c r="K67" s="50">
        <v>502</v>
      </c>
      <c r="L67" s="53">
        <v>5.4722246446324233E-3</v>
      </c>
      <c r="M67" s="50">
        <v>30</v>
      </c>
      <c r="N67" s="53">
        <v>3.2702537716926836E-4</v>
      </c>
      <c r="O67" s="50">
        <v>358</v>
      </c>
      <c r="P67" s="53">
        <v>3.9025028342199353E-3</v>
      </c>
      <c r="Q67" s="50">
        <v>9426</v>
      </c>
      <c r="R67" s="53">
        <v>0.10275137350658411</v>
      </c>
      <c r="S67" s="50">
        <v>4358</v>
      </c>
      <c r="T67" s="53">
        <v>4.7505886456789048E-2</v>
      </c>
      <c r="U67" s="5">
        <v>18364</v>
      </c>
      <c r="V67" s="71">
        <v>0.20018313421121478</v>
      </c>
    </row>
    <row r="68" spans="1:22" ht="12.75" customHeight="1" x14ac:dyDescent="0.2">
      <c r="A68" s="63" t="s">
        <v>300</v>
      </c>
      <c r="B68" s="52"/>
      <c r="C68" s="50">
        <v>96005</v>
      </c>
      <c r="D68" s="53">
        <v>0.99999999999999989</v>
      </c>
      <c r="E68" s="50">
        <v>73781</v>
      </c>
      <c r="F68" s="53">
        <v>0.76851205666371547</v>
      </c>
      <c r="G68" s="50">
        <v>6833</v>
      </c>
      <c r="H68" s="53">
        <v>7.1173376386646531E-2</v>
      </c>
      <c r="I68" s="50">
        <v>309</v>
      </c>
      <c r="J68" s="53">
        <v>3.2185823655017966E-3</v>
      </c>
      <c r="K68" s="50">
        <v>2565</v>
      </c>
      <c r="L68" s="53">
        <v>2.6717358470912972E-2</v>
      </c>
      <c r="M68" s="50">
        <v>31</v>
      </c>
      <c r="N68" s="53">
        <v>3.2289984896619967E-4</v>
      </c>
      <c r="O68" s="50">
        <v>429</v>
      </c>
      <c r="P68" s="53">
        <v>4.4685172647257959E-3</v>
      </c>
      <c r="Q68" s="50">
        <v>6942</v>
      </c>
      <c r="R68" s="53">
        <v>7.2308733920108323E-2</v>
      </c>
      <c r="S68" s="50">
        <v>5115</v>
      </c>
      <c r="T68" s="53">
        <v>5.3278475079422946E-2</v>
      </c>
      <c r="U68" s="5">
        <v>22224</v>
      </c>
      <c r="V68" s="71">
        <v>0.23148794333628456</v>
      </c>
    </row>
    <row r="69" spans="1:22" ht="12.75" customHeight="1" x14ac:dyDescent="0.2">
      <c r="A69" s="63" t="s">
        <v>301</v>
      </c>
      <c r="B69" s="52"/>
      <c r="C69" s="50">
        <v>92000</v>
      </c>
      <c r="D69" s="53">
        <v>1</v>
      </c>
      <c r="E69" s="50">
        <v>48892</v>
      </c>
      <c r="F69" s="53">
        <v>0.5314347826086957</v>
      </c>
      <c r="G69" s="50">
        <v>19854</v>
      </c>
      <c r="H69" s="53">
        <v>0.21580434782608696</v>
      </c>
      <c r="I69" s="50">
        <v>419</v>
      </c>
      <c r="J69" s="53">
        <v>4.5543478260869569E-3</v>
      </c>
      <c r="K69" s="50">
        <v>3253</v>
      </c>
      <c r="L69" s="53">
        <v>3.5358695652173915E-2</v>
      </c>
      <c r="M69" s="50">
        <v>29</v>
      </c>
      <c r="N69" s="53">
        <v>3.1521739130434783E-4</v>
      </c>
      <c r="O69" s="50">
        <v>620</v>
      </c>
      <c r="P69" s="53">
        <v>6.7391304347826086E-3</v>
      </c>
      <c r="Q69" s="50">
        <v>12524</v>
      </c>
      <c r="R69" s="53">
        <v>0.13613043478260869</v>
      </c>
      <c r="S69" s="50">
        <v>6409</v>
      </c>
      <c r="T69" s="53">
        <v>6.9663043478260869E-2</v>
      </c>
      <c r="U69" s="5">
        <v>43108</v>
      </c>
      <c r="V69" s="71">
        <v>0.46856521739130436</v>
      </c>
    </row>
    <row r="70" spans="1:22" ht="12.75" customHeight="1" x14ac:dyDescent="0.2">
      <c r="A70" s="63" t="s">
        <v>302</v>
      </c>
      <c r="B70" s="52"/>
      <c r="C70" s="50">
        <v>96895</v>
      </c>
      <c r="D70" s="53">
        <v>1</v>
      </c>
      <c r="E70" s="50">
        <v>68878</v>
      </c>
      <c r="F70" s="53">
        <v>0.71085195314515714</v>
      </c>
      <c r="G70" s="50">
        <v>7759</v>
      </c>
      <c r="H70" s="53">
        <v>8.007637132978998E-2</v>
      </c>
      <c r="I70" s="50">
        <v>225</v>
      </c>
      <c r="J70" s="53">
        <v>2.3221012436142217E-3</v>
      </c>
      <c r="K70" s="50">
        <v>10606</v>
      </c>
      <c r="L70" s="53">
        <v>0.1094586923989886</v>
      </c>
      <c r="M70" s="50">
        <v>50</v>
      </c>
      <c r="N70" s="53">
        <v>5.1602249858093813E-4</v>
      </c>
      <c r="O70" s="50">
        <v>402</v>
      </c>
      <c r="P70" s="53">
        <v>4.1488208885907428E-3</v>
      </c>
      <c r="Q70" s="50">
        <v>4956</v>
      </c>
      <c r="R70" s="53">
        <v>5.114815005934259E-2</v>
      </c>
      <c r="S70" s="50">
        <v>4019</v>
      </c>
      <c r="T70" s="53">
        <v>4.1477888435935806E-2</v>
      </c>
      <c r="U70" s="5">
        <v>28017</v>
      </c>
      <c r="V70" s="71">
        <v>0.28914804685484286</v>
      </c>
    </row>
    <row r="71" spans="1:22" ht="12.75" customHeight="1" x14ac:dyDescent="0.2">
      <c r="A71" s="63" t="s">
        <v>303</v>
      </c>
      <c r="B71" s="52"/>
      <c r="C71" s="50">
        <v>90213</v>
      </c>
      <c r="D71" s="53">
        <v>1</v>
      </c>
      <c r="E71" s="50">
        <v>77219</v>
      </c>
      <c r="F71" s="53">
        <v>0.8559631095296687</v>
      </c>
      <c r="G71" s="50">
        <v>4259</v>
      </c>
      <c r="H71" s="53">
        <v>4.721049072750047E-2</v>
      </c>
      <c r="I71" s="50">
        <v>315</v>
      </c>
      <c r="J71" s="53">
        <v>3.4917362242692295E-3</v>
      </c>
      <c r="K71" s="50">
        <v>364</v>
      </c>
      <c r="L71" s="53">
        <v>4.0348951924888878E-3</v>
      </c>
      <c r="M71" s="50">
        <v>48</v>
      </c>
      <c r="N71" s="53">
        <v>5.3207409131721594E-4</v>
      </c>
      <c r="O71" s="50">
        <v>203</v>
      </c>
      <c r="P71" s="53">
        <v>2.2502300111957255E-3</v>
      </c>
      <c r="Q71" s="50">
        <v>4818</v>
      </c>
      <c r="R71" s="53">
        <v>5.3406936915965549E-2</v>
      </c>
      <c r="S71" s="50">
        <v>2987</v>
      </c>
      <c r="T71" s="53">
        <v>3.3110527307594249E-2</v>
      </c>
      <c r="U71" s="5">
        <v>12994</v>
      </c>
      <c r="V71" s="71">
        <v>0.14403689047033133</v>
      </c>
    </row>
    <row r="72" spans="1:22" ht="12.75" customHeight="1" x14ac:dyDescent="0.2">
      <c r="A72" s="63" t="s">
        <v>304</v>
      </c>
      <c r="B72" s="52"/>
      <c r="C72" s="50">
        <v>95289</v>
      </c>
      <c r="D72" s="53">
        <v>0.99999999999999989</v>
      </c>
      <c r="E72" s="50">
        <v>74786</v>
      </c>
      <c r="F72" s="53">
        <v>0.78483350649078065</v>
      </c>
      <c r="G72" s="50">
        <v>7350</v>
      </c>
      <c r="H72" s="53">
        <v>7.7133771998866604E-2</v>
      </c>
      <c r="I72" s="50">
        <v>277</v>
      </c>
      <c r="J72" s="53">
        <v>2.9069462372361974E-3</v>
      </c>
      <c r="K72" s="50">
        <v>2368</v>
      </c>
      <c r="L72" s="53">
        <v>2.4850717291607635E-2</v>
      </c>
      <c r="M72" s="50">
        <v>13</v>
      </c>
      <c r="N72" s="53">
        <v>1.3642707972588651E-4</v>
      </c>
      <c r="O72" s="50">
        <v>318</v>
      </c>
      <c r="P72" s="53">
        <v>3.3372162579101469E-3</v>
      </c>
      <c r="Q72" s="50">
        <v>5901</v>
      </c>
      <c r="R72" s="53">
        <v>6.1927399804804335E-2</v>
      </c>
      <c r="S72" s="50">
        <v>4276</v>
      </c>
      <c r="T72" s="53">
        <v>4.487401483906852E-2</v>
      </c>
      <c r="U72" s="5">
        <v>20503</v>
      </c>
      <c r="V72" s="71">
        <v>0.21516649350921932</v>
      </c>
    </row>
    <row r="73" spans="1:22" ht="12.75" customHeight="1" x14ac:dyDescent="0.2">
      <c r="A73" s="63" t="s">
        <v>305</v>
      </c>
      <c r="B73" s="52"/>
      <c r="C73" s="50">
        <v>106047</v>
      </c>
      <c r="D73" s="53">
        <v>0.99999999999999989</v>
      </c>
      <c r="E73" s="50">
        <v>69774</v>
      </c>
      <c r="F73" s="53">
        <v>0.65795354889813007</v>
      </c>
      <c r="G73" s="50">
        <v>13601</v>
      </c>
      <c r="H73" s="53">
        <v>0.12825445321414089</v>
      </c>
      <c r="I73" s="50">
        <v>409</v>
      </c>
      <c r="J73" s="53">
        <v>3.8567804841249634E-3</v>
      </c>
      <c r="K73" s="50">
        <v>8329</v>
      </c>
      <c r="L73" s="53">
        <v>7.8540647071581468E-2</v>
      </c>
      <c r="M73" s="50">
        <v>29</v>
      </c>
      <c r="N73" s="53">
        <v>2.73463652908616E-4</v>
      </c>
      <c r="O73" s="50">
        <v>408</v>
      </c>
      <c r="P73" s="53">
        <v>3.8473507029901837E-3</v>
      </c>
      <c r="Q73" s="50">
        <v>8883</v>
      </c>
      <c r="R73" s="53">
        <v>8.3764745820249509E-2</v>
      </c>
      <c r="S73" s="50">
        <v>4614</v>
      </c>
      <c r="T73" s="53">
        <v>4.350901015587428E-2</v>
      </c>
      <c r="U73" s="5">
        <v>36273</v>
      </c>
      <c r="V73" s="71">
        <v>0.34204645110186993</v>
      </c>
    </row>
    <row r="74" spans="1:22" ht="12.75" customHeight="1" x14ac:dyDescent="0.2">
      <c r="A74" s="63" t="s">
        <v>306</v>
      </c>
      <c r="B74" s="52"/>
      <c r="C74" s="50">
        <v>102343</v>
      </c>
      <c r="D74" s="53">
        <v>0.99999999999999989</v>
      </c>
      <c r="E74" s="50">
        <v>90380</v>
      </c>
      <c r="F74" s="53">
        <v>0.88310876171306296</v>
      </c>
      <c r="G74" s="50">
        <v>1384</v>
      </c>
      <c r="H74" s="53">
        <v>1.3523152536079653E-2</v>
      </c>
      <c r="I74" s="50">
        <v>156</v>
      </c>
      <c r="J74" s="53">
        <v>1.5242859795003077E-3</v>
      </c>
      <c r="K74" s="50">
        <v>2297</v>
      </c>
      <c r="L74" s="53">
        <v>2.2444133941744916E-2</v>
      </c>
      <c r="M74" s="50">
        <v>23</v>
      </c>
      <c r="N74" s="53">
        <v>2.2473447133658384E-4</v>
      </c>
      <c r="O74" s="50">
        <v>293</v>
      </c>
      <c r="P74" s="53">
        <v>2.862921743548655E-3</v>
      </c>
      <c r="Q74" s="50">
        <v>3561</v>
      </c>
      <c r="R74" s="53">
        <v>3.4794758801285873E-2</v>
      </c>
      <c r="S74" s="50">
        <v>4249</v>
      </c>
      <c r="T74" s="53">
        <v>4.1517250813441077E-2</v>
      </c>
      <c r="U74" s="5">
        <v>11963</v>
      </c>
      <c r="V74" s="71">
        <v>0.11689123828693707</v>
      </c>
    </row>
    <row r="75" spans="1:22" ht="12.75" customHeight="1" x14ac:dyDescent="0.2">
      <c r="A75" s="63" t="s">
        <v>307</v>
      </c>
      <c r="C75" s="15">
        <v>98047</v>
      </c>
      <c r="D75" s="12">
        <v>1.0000000000000002</v>
      </c>
      <c r="E75" s="15">
        <v>81693</v>
      </c>
      <c r="F75" s="12">
        <v>0.83320244372596819</v>
      </c>
      <c r="G75" s="15">
        <v>2711</v>
      </c>
      <c r="H75" s="12">
        <v>2.7650004589635582E-2</v>
      </c>
      <c r="I75" s="15">
        <v>318</v>
      </c>
      <c r="J75" s="12">
        <v>3.2433424786071988E-3</v>
      </c>
      <c r="K75" s="15">
        <v>1481</v>
      </c>
      <c r="L75" s="12">
        <v>1.5105000662947362E-2</v>
      </c>
      <c r="M75" s="15">
        <v>18</v>
      </c>
      <c r="N75" s="12">
        <v>1.835854233173886E-4</v>
      </c>
      <c r="O75" s="15">
        <v>277</v>
      </c>
      <c r="P75" s="12">
        <v>2.8251756810509245E-3</v>
      </c>
      <c r="Q75" s="15">
        <v>7346</v>
      </c>
      <c r="R75" s="12">
        <v>7.492325109386315E-2</v>
      </c>
      <c r="S75" s="15">
        <v>4203</v>
      </c>
      <c r="T75" s="12">
        <v>4.2867196344610239E-2</v>
      </c>
      <c r="U75" s="5">
        <v>16354</v>
      </c>
      <c r="V75" s="71">
        <v>0.16679755627403184</v>
      </c>
    </row>
    <row r="76" spans="1:22" ht="12.75" customHeight="1" x14ac:dyDescent="0.2">
      <c r="A76" s="63" t="s">
        <v>308</v>
      </c>
      <c r="C76" s="15">
        <v>100794</v>
      </c>
      <c r="D76" s="12">
        <v>1</v>
      </c>
      <c r="E76" s="15">
        <v>45868</v>
      </c>
      <c r="F76" s="12">
        <v>0.45506676984741157</v>
      </c>
      <c r="G76" s="15">
        <v>22952</v>
      </c>
      <c r="H76" s="12">
        <v>0.22771196698216165</v>
      </c>
      <c r="I76" s="15">
        <v>394</v>
      </c>
      <c r="J76" s="12">
        <v>3.9089628350893902E-3</v>
      </c>
      <c r="K76" s="15">
        <v>1248</v>
      </c>
      <c r="L76" s="12">
        <v>1.2381689386272992E-2</v>
      </c>
      <c r="M76" s="15">
        <v>44</v>
      </c>
      <c r="N76" s="12">
        <v>4.3653392066988117E-4</v>
      </c>
      <c r="O76" s="15">
        <v>486</v>
      </c>
      <c r="P76" s="12">
        <v>4.8217155783082328E-3</v>
      </c>
      <c r="Q76" s="15">
        <v>25031</v>
      </c>
      <c r="R76" s="12">
        <v>0.24833819473381352</v>
      </c>
      <c r="S76" s="15">
        <v>4771</v>
      </c>
      <c r="T76" s="12">
        <v>4.7334166716272795E-2</v>
      </c>
      <c r="U76" s="5">
        <v>54926</v>
      </c>
      <c r="V76" s="71">
        <v>0.54493323015258843</v>
      </c>
    </row>
    <row r="77" spans="1:22" ht="12.75" customHeight="1" x14ac:dyDescent="0.2">
      <c r="A77" s="63" t="s">
        <v>312</v>
      </c>
      <c r="C77" s="15">
        <v>98123</v>
      </c>
      <c r="D77" s="12">
        <v>1</v>
      </c>
      <c r="E77" s="15">
        <v>68422</v>
      </c>
      <c r="F77" s="12">
        <v>0.6973084801728443</v>
      </c>
      <c r="G77" s="15">
        <v>13541</v>
      </c>
      <c r="H77" s="12">
        <v>0.13800026497355361</v>
      </c>
      <c r="I77" s="15">
        <v>265</v>
      </c>
      <c r="J77" s="12">
        <v>2.7006919886265199E-3</v>
      </c>
      <c r="K77" s="15">
        <v>3235</v>
      </c>
      <c r="L77" s="12">
        <v>3.296882484228978E-2</v>
      </c>
      <c r="M77" s="15">
        <v>26</v>
      </c>
      <c r="N77" s="12">
        <v>2.6497355360109248E-4</v>
      </c>
      <c r="O77" s="15">
        <v>430</v>
      </c>
      <c r="P77" s="12">
        <v>4.3822549249411449E-3</v>
      </c>
      <c r="Q77" s="15">
        <v>7766</v>
      </c>
      <c r="R77" s="12">
        <v>7.9145562202541708E-2</v>
      </c>
      <c r="S77" s="15">
        <v>4438</v>
      </c>
      <c r="T77" s="12">
        <v>4.522894734160187E-2</v>
      </c>
      <c r="U77" s="5">
        <v>29701</v>
      </c>
      <c r="V77" s="71">
        <v>0.3026915198271557</v>
      </c>
    </row>
    <row r="78" spans="1:22" ht="12.75" customHeight="1" x14ac:dyDescent="0.2">
      <c r="A78" s="63" t="s">
        <v>313</v>
      </c>
      <c r="C78" s="15">
        <v>103428</v>
      </c>
      <c r="D78" s="12">
        <v>1</v>
      </c>
      <c r="E78" s="15">
        <v>66347</v>
      </c>
      <c r="F78" s="12">
        <v>0.6414800634257648</v>
      </c>
      <c r="G78" s="15">
        <v>7334</v>
      </c>
      <c r="H78" s="12">
        <v>7.0909231542715709E-2</v>
      </c>
      <c r="I78" s="15">
        <v>315</v>
      </c>
      <c r="J78" s="12">
        <v>3.0455969369996517E-3</v>
      </c>
      <c r="K78" s="15">
        <v>3327</v>
      </c>
      <c r="L78" s="12">
        <v>3.2167304791739182E-2</v>
      </c>
      <c r="M78" s="15">
        <v>27</v>
      </c>
      <c r="N78" s="12">
        <v>2.610511660285416E-4</v>
      </c>
      <c r="O78" s="15">
        <v>303</v>
      </c>
      <c r="P78" s="12">
        <v>2.9295741965425222E-3</v>
      </c>
      <c r="Q78" s="15">
        <v>21233</v>
      </c>
      <c r="R78" s="12">
        <v>0.20529257067718606</v>
      </c>
      <c r="S78" s="15">
        <v>4542</v>
      </c>
      <c r="T78" s="12">
        <v>4.3914607263023556E-2</v>
      </c>
      <c r="U78" s="5">
        <v>37081</v>
      </c>
      <c r="V78" s="71">
        <v>0.3585199365742352</v>
      </c>
    </row>
    <row r="79" spans="1:22" ht="12.75" customHeight="1" x14ac:dyDescent="0.2">
      <c r="A79" s="63" t="s">
        <v>314</v>
      </c>
      <c r="C79" s="15">
        <v>89724</v>
      </c>
      <c r="D79" s="12">
        <v>1</v>
      </c>
      <c r="E79" s="15">
        <v>72186</v>
      </c>
      <c r="F79" s="12">
        <v>0.80453390397218139</v>
      </c>
      <c r="G79" s="15">
        <v>4847</v>
      </c>
      <c r="H79" s="12">
        <v>5.4021220632160846E-2</v>
      </c>
      <c r="I79" s="15">
        <v>501</v>
      </c>
      <c r="J79" s="12">
        <v>5.5837902902233514E-3</v>
      </c>
      <c r="K79" s="15">
        <v>1468</v>
      </c>
      <c r="L79" s="12">
        <v>1.6361285720654452E-2</v>
      </c>
      <c r="M79" s="15">
        <v>82</v>
      </c>
      <c r="N79" s="12">
        <v>9.1391378003655654E-4</v>
      </c>
      <c r="O79" s="15">
        <v>383</v>
      </c>
      <c r="P79" s="12">
        <v>4.268646070170746E-3</v>
      </c>
      <c r="Q79" s="15">
        <v>5570</v>
      </c>
      <c r="R79" s="12">
        <v>6.2079265302483172E-2</v>
      </c>
      <c r="S79" s="15">
        <v>4687</v>
      </c>
      <c r="T79" s="12">
        <v>5.2237974232089521E-2</v>
      </c>
      <c r="U79" s="5">
        <v>17538</v>
      </c>
      <c r="V79" s="71">
        <v>0.19546609602781864</v>
      </c>
    </row>
    <row r="80" spans="1:22" ht="12.75" customHeight="1" x14ac:dyDescent="0.2">
      <c r="A80" s="63" t="s">
        <v>315</v>
      </c>
      <c r="C80" s="15">
        <v>83954</v>
      </c>
      <c r="D80" s="12">
        <v>1</v>
      </c>
      <c r="E80" s="15">
        <v>56509</v>
      </c>
      <c r="F80" s="12">
        <v>0.67309479000404981</v>
      </c>
      <c r="G80" s="15">
        <v>16651</v>
      </c>
      <c r="H80" s="12">
        <v>0.19833480239178597</v>
      </c>
      <c r="I80" s="15">
        <v>344</v>
      </c>
      <c r="J80" s="12">
        <v>4.0974819544036022E-3</v>
      </c>
      <c r="K80" s="15">
        <v>1801</v>
      </c>
      <c r="L80" s="12">
        <v>2.1452223836863044E-2</v>
      </c>
      <c r="M80" s="15">
        <v>28</v>
      </c>
      <c r="N80" s="12">
        <v>3.3351597303285134E-4</v>
      </c>
      <c r="O80" s="15">
        <v>335</v>
      </c>
      <c r="P80" s="12">
        <v>3.9902803916430423E-3</v>
      </c>
      <c r="Q80" s="15">
        <v>4485</v>
      </c>
      <c r="R80" s="12">
        <v>5.3422112109012078E-2</v>
      </c>
      <c r="S80" s="15">
        <v>3801</v>
      </c>
      <c r="T80" s="12">
        <v>4.5274793339209564E-2</v>
      </c>
      <c r="U80" s="5">
        <v>27445</v>
      </c>
      <c r="V80" s="71">
        <v>0.32690520999595019</v>
      </c>
    </row>
    <row r="81" spans="1:22" ht="12.75" customHeight="1" x14ac:dyDescent="0.2">
      <c r="A81" s="63" t="s">
        <v>316</v>
      </c>
      <c r="C81" s="15">
        <v>97571</v>
      </c>
      <c r="D81" s="12">
        <v>1</v>
      </c>
      <c r="E81" s="15">
        <v>82561</v>
      </c>
      <c r="F81" s="12">
        <v>0.84616330672023454</v>
      </c>
      <c r="G81" s="15">
        <v>1271</v>
      </c>
      <c r="H81" s="12">
        <v>1.3026411536214654E-2</v>
      </c>
      <c r="I81" s="15">
        <v>391</v>
      </c>
      <c r="J81" s="12">
        <v>4.0073382459952242E-3</v>
      </c>
      <c r="K81" s="15">
        <v>711</v>
      </c>
      <c r="L81" s="12">
        <v>7.2870012606204709E-3</v>
      </c>
      <c r="M81" s="15">
        <v>17</v>
      </c>
      <c r="N81" s="12">
        <v>1.7423209765196626E-4</v>
      </c>
      <c r="O81" s="15">
        <v>339</v>
      </c>
      <c r="P81" s="12">
        <v>3.4743930061186213E-3</v>
      </c>
      <c r="Q81" s="15">
        <v>8493</v>
      </c>
      <c r="R81" s="12">
        <v>8.704430619753821E-2</v>
      </c>
      <c r="S81" s="15">
        <v>3788</v>
      </c>
      <c r="T81" s="12">
        <v>3.8823010935626366E-2</v>
      </c>
      <c r="U81" s="5">
        <v>15010</v>
      </c>
      <c r="V81" s="71">
        <v>0.15383669327976551</v>
      </c>
    </row>
    <row r="82" spans="1:22" ht="12.75" customHeight="1" x14ac:dyDescent="0.2">
      <c r="A82" s="63" t="s">
        <v>317</v>
      </c>
      <c r="C82" s="15">
        <v>84301</v>
      </c>
      <c r="D82" s="12">
        <v>1</v>
      </c>
      <c r="E82" s="15">
        <v>76950</v>
      </c>
      <c r="F82" s="12">
        <v>0.9128005598984591</v>
      </c>
      <c r="G82" s="15">
        <v>982</v>
      </c>
      <c r="H82" s="12">
        <v>1.1648734890452071E-2</v>
      </c>
      <c r="I82" s="15">
        <v>259</v>
      </c>
      <c r="J82" s="12">
        <v>3.0723241717180104E-3</v>
      </c>
      <c r="K82" s="15">
        <v>369</v>
      </c>
      <c r="L82" s="12">
        <v>4.3771722755364707E-3</v>
      </c>
      <c r="M82" s="15">
        <v>2</v>
      </c>
      <c r="N82" s="12">
        <v>2.3724510978517455E-5</v>
      </c>
      <c r="O82" s="15">
        <v>213</v>
      </c>
      <c r="P82" s="12">
        <v>2.5266604192121091E-3</v>
      </c>
      <c r="Q82" s="15">
        <v>2507</v>
      </c>
      <c r="R82" s="12">
        <v>2.9738674511571632E-2</v>
      </c>
      <c r="S82" s="15">
        <v>3019</v>
      </c>
      <c r="T82" s="12">
        <v>3.58121493220721E-2</v>
      </c>
      <c r="U82" s="5">
        <v>7351</v>
      </c>
      <c r="V82" s="71">
        <v>8.7199440101540904E-2</v>
      </c>
    </row>
    <row r="83" spans="1:22" ht="12.75" customHeight="1" x14ac:dyDescent="0.2">
      <c r="A83" s="63" t="s">
        <v>318</v>
      </c>
      <c r="C83" s="15">
        <v>88619</v>
      </c>
      <c r="D83" s="12">
        <v>1</v>
      </c>
      <c r="E83" s="15">
        <v>78871</v>
      </c>
      <c r="F83" s="12">
        <v>0.89000101558356559</v>
      </c>
      <c r="G83" s="15">
        <v>966</v>
      </c>
      <c r="H83" s="12">
        <v>1.0900596937451337E-2</v>
      </c>
      <c r="I83" s="15">
        <v>277</v>
      </c>
      <c r="J83" s="12">
        <v>3.1257405296832509E-3</v>
      </c>
      <c r="K83" s="15">
        <v>396</v>
      </c>
      <c r="L83" s="12">
        <v>4.4685676886446471E-3</v>
      </c>
      <c r="M83" s="15">
        <v>8</v>
      </c>
      <c r="N83" s="12">
        <v>9.027409472009388E-5</v>
      </c>
      <c r="O83" s="15">
        <v>250</v>
      </c>
      <c r="P83" s="12">
        <v>2.821065460002934E-3</v>
      </c>
      <c r="Q83" s="15">
        <v>4244</v>
      </c>
      <c r="R83" s="12">
        <v>4.7890407249009809E-2</v>
      </c>
      <c r="S83" s="15">
        <v>3607</v>
      </c>
      <c r="T83" s="12">
        <v>4.0702332456922327E-2</v>
      </c>
      <c r="U83" s="5">
        <v>9748</v>
      </c>
      <c r="V83" s="71">
        <v>0.10999898441643439</v>
      </c>
    </row>
    <row r="84" spans="1:22" ht="12.75" customHeight="1" x14ac:dyDescent="0.2">
      <c r="A84" s="63" t="s">
        <v>319</v>
      </c>
      <c r="C84" s="15">
        <v>84913</v>
      </c>
      <c r="D84" s="12">
        <v>1.0000000000000002</v>
      </c>
      <c r="E84" s="15">
        <v>73472</v>
      </c>
      <c r="F84" s="12">
        <v>0.86526209178806546</v>
      </c>
      <c r="G84" s="15">
        <v>2669</v>
      </c>
      <c r="H84" s="12">
        <v>3.1432171752264079E-2</v>
      </c>
      <c r="I84" s="15">
        <v>327</v>
      </c>
      <c r="J84" s="12">
        <v>3.8510004357401105E-3</v>
      </c>
      <c r="K84" s="15">
        <v>420</v>
      </c>
      <c r="L84" s="12">
        <v>4.9462390917762887E-3</v>
      </c>
      <c r="M84" s="15">
        <v>11</v>
      </c>
      <c r="N84" s="12">
        <v>1.2954435716556946E-4</v>
      </c>
      <c r="O84" s="15">
        <v>254</v>
      </c>
      <c r="P84" s="12">
        <v>2.9912969745504222E-3</v>
      </c>
      <c r="Q84" s="15">
        <v>3863</v>
      </c>
      <c r="R84" s="12">
        <v>4.549362288459953E-2</v>
      </c>
      <c r="S84" s="15">
        <v>3897</v>
      </c>
      <c r="T84" s="12">
        <v>4.5894032715838563E-2</v>
      </c>
      <c r="U84" s="5">
        <v>11441</v>
      </c>
      <c r="V84" s="71">
        <v>0.13473790821193457</v>
      </c>
    </row>
    <row r="85" spans="1:22" ht="12.75" customHeight="1" x14ac:dyDescent="0.2">
      <c r="A85" s="63" t="s">
        <v>320</v>
      </c>
      <c r="C85" s="15">
        <v>84730</v>
      </c>
      <c r="D85" s="12">
        <v>1</v>
      </c>
      <c r="E85" s="15">
        <v>78119</v>
      </c>
      <c r="F85" s="12">
        <v>0.92197568747787084</v>
      </c>
      <c r="G85" s="15">
        <v>479</v>
      </c>
      <c r="H85" s="12">
        <v>5.6532515047798887E-3</v>
      </c>
      <c r="I85" s="15">
        <v>251</v>
      </c>
      <c r="J85" s="12">
        <v>2.962350997285495E-3</v>
      </c>
      <c r="K85" s="15">
        <v>305</v>
      </c>
      <c r="L85" s="12">
        <v>3.5996695385341676E-3</v>
      </c>
      <c r="M85" s="15">
        <v>17</v>
      </c>
      <c r="N85" s="12">
        <v>2.0063731854124867E-4</v>
      </c>
      <c r="O85" s="15">
        <v>174</v>
      </c>
      <c r="P85" s="12">
        <v>2.0535819662457215E-3</v>
      </c>
      <c r="Q85" s="15">
        <v>2648</v>
      </c>
      <c r="R85" s="12">
        <v>3.125221291160156E-2</v>
      </c>
      <c r="S85" s="15">
        <v>2737</v>
      </c>
      <c r="T85" s="12">
        <v>3.2302608285141039E-2</v>
      </c>
      <c r="U85" s="5">
        <v>6611</v>
      </c>
      <c r="V85" s="71">
        <v>7.8024312522129116E-2</v>
      </c>
    </row>
    <row r="86" spans="1:22" ht="12.75" customHeight="1" x14ac:dyDescent="0.2">
      <c r="A86" s="63" t="s">
        <v>321</v>
      </c>
      <c r="C86" s="15">
        <v>89654</v>
      </c>
      <c r="D86" s="12">
        <v>1</v>
      </c>
      <c r="E86" s="15">
        <v>82175</v>
      </c>
      <c r="F86" s="12">
        <v>0.91657929372922564</v>
      </c>
      <c r="G86" s="15">
        <v>383</v>
      </c>
      <c r="H86" s="12">
        <v>4.271978941263078E-3</v>
      </c>
      <c r="I86" s="15">
        <v>251</v>
      </c>
      <c r="J86" s="12">
        <v>2.7996519954491712E-3</v>
      </c>
      <c r="K86" s="15">
        <v>327</v>
      </c>
      <c r="L86" s="12">
        <v>3.6473553884935417E-3</v>
      </c>
      <c r="M86" s="15">
        <v>21</v>
      </c>
      <c r="N86" s="12">
        <v>2.3423383228857609E-4</v>
      </c>
      <c r="O86" s="15">
        <v>233</v>
      </c>
      <c r="P86" s="12">
        <v>2.5988801392018202E-3</v>
      </c>
      <c r="Q86" s="15">
        <v>2832</v>
      </c>
      <c r="R86" s="12">
        <v>3.1588105382916544E-2</v>
      </c>
      <c r="S86" s="15">
        <v>3432</v>
      </c>
      <c r="T86" s="12">
        <v>3.828050059116158E-2</v>
      </c>
      <c r="U86" s="5">
        <v>7479</v>
      </c>
      <c r="V86" s="71">
        <v>8.3420706270774317E-2</v>
      </c>
    </row>
    <row r="87" spans="1:22" ht="12.75" customHeight="1" x14ac:dyDescent="0.2">
      <c r="A87" s="63" t="s">
        <v>322</v>
      </c>
      <c r="C87" s="15">
        <v>103390</v>
      </c>
      <c r="D87" s="12">
        <v>1.0000000000000002</v>
      </c>
      <c r="E87" s="15">
        <v>88530</v>
      </c>
      <c r="F87" s="12">
        <v>0.85627236676661189</v>
      </c>
      <c r="G87" s="15">
        <v>4077</v>
      </c>
      <c r="H87" s="12">
        <v>3.9433214043911403E-2</v>
      </c>
      <c r="I87" s="15">
        <v>271</v>
      </c>
      <c r="J87" s="12">
        <v>2.6211432440274686E-3</v>
      </c>
      <c r="K87" s="15">
        <v>2115</v>
      </c>
      <c r="L87" s="12">
        <v>2.0456523841764194E-2</v>
      </c>
      <c r="M87" s="15">
        <v>14</v>
      </c>
      <c r="N87" s="12">
        <v>1.3540961408259986E-4</v>
      </c>
      <c r="O87" s="15">
        <v>266</v>
      </c>
      <c r="P87" s="12">
        <v>2.5727826675693974E-3</v>
      </c>
      <c r="Q87" s="15">
        <v>4330</v>
      </c>
      <c r="R87" s="12">
        <v>4.1880259212689813E-2</v>
      </c>
      <c r="S87" s="15">
        <v>3787</v>
      </c>
      <c r="T87" s="12">
        <v>3.6628300609343266E-2</v>
      </c>
      <c r="U87" s="5">
        <v>14860</v>
      </c>
      <c r="V87" s="71">
        <v>0.14372763323338814</v>
      </c>
    </row>
    <row r="88" spans="1:22" ht="12.75" customHeight="1" x14ac:dyDescent="0.2">
      <c r="A88" s="63" t="s">
        <v>323</v>
      </c>
      <c r="C88" s="15">
        <v>97960</v>
      </c>
      <c r="D88" s="12">
        <v>1</v>
      </c>
      <c r="E88" s="15">
        <v>89400</v>
      </c>
      <c r="F88" s="12">
        <v>0.9126173948550429</v>
      </c>
      <c r="G88" s="15">
        <v>439</v>
      </c>
      <c r="H88" s="12">
        <v>4.4814209881584317E-3</v>
      </c>
      <c r="I88" s="15">
        <v>327</v>
      </c>
      <c r="J88" s="12">
        <v>3.3380971825234789E-3</v>
      </c>
      <c r="K88" s="15">
        <v>369</v>
      </c>
      <c r="L88" s="12">
        <v>3.7668436096365862E-3</v>
      </c>
      <c r="M88" s="15">
        <v>17</v>
      </c>
      <c r="N88" s="12">
        <v>1.735402204981625E-4</v>
      </c>
      <c r="O88" s="15">
        <v>281</v>
      </c>
      <c r="P88" s="12">
        <v>2.8685177623519803E-3</v>
      </c>
      <c r="Q88" s="15">
        <v>3480</v>
      </c>
      <c r="R88" s="12">
        <v>3.5524703960800326E-2</v>
      </c>
      <c r="S88" s="15">
        <v>3647</v>
      </c>
      <c r="T88" s="12">
        <v>3.7229481420988156E-2</v>
      </c>
      <c r="U88" s="5">
        <v>8560</v>
      </c>
      <c r="V88" s="71">
        <v>8.7382605144957132E-2</v>
      </c>
    </row>
    <row r="89" spans="1:22" ht="12.75" customHeight="1" x14ac:dyDescent="0.2">
      <c r="A89" s="63" t="s">
        <v>324</v>
      </c>
      <c r="C89" s="15">
        <v>102154</v>
      </c>
      <c r="D89" s="12">
        <v>0.99999999999999989</v>
      </c>
      <c r="E89" s="15">
        <v>89803</v>
      </c>
      <c r="F89" s="12">
        <v>0.87909430859290871</v>
      </c>
      <c r="G89" s="15">
        <v>1972</v>
      </c>
      <c r="H89" s="12">
        <v>1.9304187794897898E-2</v>
      </c>
      <c r="I89" s="15">
        <v>249</v>
      </c>
      <c r="J89" s="12">
        <v>2.4374963290717936E-3</v>
      </c>
      <c r="K89" s="15">
        <v>1298</v>
      </c>
      <c r="L89" s="12">
        <v>1.2706306165201558E-2</v>
      </c>
      <c r="M89" s="15">
        <v>19</v>
      </c>
      <c r="N89" s="12">
        <v>1.8599369579262682E-4</v>
      </c>
      <c r="O89" s="15">
        <v>320</v>
      </c>
      <c r="P89" s="12">
        <v>3.1325254028231886E-3</v>
      </c>
      <c r="Q89" s="15">
        <v>4941</v>
      </c>
      <c r="R89" s="12">
        <v>4.8368150047966796E-2</v>
      </c>
      <c r="S89" s="15">
        <v>3552</v>
      </c>
      <c r="T89" s="12">
        <v>3.4771031971337393E-2</v>
      </c>
      <c r="U89" s="5">
        <v>12351</v>
      </c>
      <c r="V89" s="71">
        <v>0.12090569140709126</v>
      </c>
    </row>
    <row r="90" spans="1:22" ht="12.75" customHeight="1" x14ac:dyDescent="0.2">
      <c r="A90" s="63" t="s">
        <v>325</v>
      </c>
      <c r="C90" s="15">
        <v>94136</v>
      </c>
      <c r="D90" s="12">
        <v>0.99999999999999989</v>
      </c>
      <c r="E90" s="15">
        <v>82284</v>
      </c>
      <c r="F90" s="12">
        <v>0.87409705107504032</v>
      </c>
      <c r="G90" s="15">
        <v>774</v>
      </c>
      <c r="H90" s="12">
        <v>8.2221466813971276E-3</v>
      </c>
      <c r="I90" s="15">
        <v>300</v>
      </c>
      <c r="J90" s="12">
        <v>3.1868785586810573E-3</v>
      </c>
      <c r="K90" s="15">
        <v>1504</v>
      </c>
      <c r="L90" s="12">
        <v>1.5976884507521032E-2</v>
      </c>
      <c r="M90" s="15">
        <v>10</v>
      </c>
      <c r="N90" s="12">
        <v>1.0622928528936857E-4</v>
      </c>
      <c r="O90" s="15">
        <v>239</v>
      </c>
      <c r="P90" s="12">
        <v>2.5388799184159088E-3</v>
      </c>
      <c r="Q90" s="15">
        <v>5532</v>
      </c>
      <c r="R90" s="12">
        <v>5.8766040622078693E-2</v>
      </c>
      <c r="S90" s="15">
        <v>3493</v>
      </c>
      <c r="T90" s="12">
        <v>3.7105889351576445E-2</v>
      </c>
      <c r="U90" s="5">
        <v>11852</v>
      </c>
      <c r="V90" s="71">
        <v>0.12590294892495962</v>
      </c>
    </row>
    <row r="91" spans="1:22" ht="12.75" customHeight="1" x14ac:dyDescent="0.2">
      <c r="A91" s="63" t="s">
        <v>326</v>
      </c>
      <c r="C91" s="15">
        <v>99910</v>
      </c>
      <c r="D91" s="12">
        <v>1</v>
      </c>
      <c r="E91" s="15">
        <v>69433</v>
      </c>
      <c r="F91" s="12">
        <v>0.69495545991392249</v>
      </c>
      <c r="G91" s="15">
        <v>2325</v>
      </c>
      <c r="H91" s="12">
        <v>2.3270943849464518E-2</v>
      </c>
      <c r="I91" s="15">
        <v>177</v>
      </c>
      <c r="J91" s="12">
        <v>1.7715944349914923E-3</v>
      </c>
      <c r="K91" s="15">
        <v>5093</v>
      </c>
      <c r="L91" s="12">
        <v>5.0975878290461414E-2</v>
      </c>
      <c r="M91" s="15">
        <v>66</v>
      </c>
      <c r="N91" s="12">
        <v>6.6059453508157337E-4</v>
      </c>
      <c r="O91" s="15">
        <v>292</v>
      </c>
      <c r="P91" s="12">
        <v>2.9226303673305976E-3</v>
      </c>
      <c r="Q91" s="15">
        <v>18909</v>
      </c>
      <c r="R91" s="12">
        <v>0.18926033430087078</v>
      </c>
      <c r="S91" s="15">
        <v>3615</v>
      </c>
      <c r="T91" s="12">
        <v>3.6182564307877092E-2</v>
      </c>
      <c r="U91" s="5">
        <v>30477</v>
      </c>
      <c r="V91" s="71">
        <v>0.30504454008607745</v>
      </c>
    </row>
    <row r="92" spans="1:22" ht="12.75" customHeight="1" x14ac:dyDescent="0.2">
      <c r="A92" s="63" t="s">
        <v>327</v>
      </c>
      <c r="C92" s="15">
        <v>90713</v>
      </c>
      <c r="D92" s="12">
        <v>1.0000000000000002</v>
      </c>
      <c r="E92" s="15">
        <v>78216</v>
      </c>
      <c r="F92" s="12">
        <v>0.86223584271273135</v>
      </c>
      <c r="G92" s="15">
        <v>2074</v>
      </c>
      <c r="H92" s="12">
        <v>2.2863316172985128E-2</v>
      </c>
      <c r="I92" s="15">
        <v>570</v>
      </c>
      <c r="J92" s="12">
        <v>6.2835536251694907E-3</v>
      </c>
      <c r="K92" s="15">
        <v>698</v>
      </c>
      <c r="L92" s="12">
        <v>7.6945972462601833E-3</v>
      </c>
      <c r="M92" s="15">
        <v>12</v>
      </c>
      <c r="N92" s="12">
        <v>1.3228533947725243E-4</v>
      </c>
      <c r="O92" s="15">
        <v>243</v>
      </c>
      <c r="P92" s="12">
        <v>2.6787781244143618E-3</v>
      </c>
      <c r="Q92" s="15">
        <v>4562</v>
      </c>
      <c r="R92" s="12">
        <v>5.0290476557935469E-2</v>
      </c>
      <c r="S92" s="15">
        <v>4338</v>
      </c>
      <c r="T92" s="12">
        <v>4.7821150221026752E-2</v>
      </c>
      <c r="U92" s="5">
        <v>12497</v>
      </c>
      <c r="V92" s="71">
        <v>0.13776415728726865</v>
      </c>
    </row>
    <row r="93" spans="1:22" ht="12.75" customHeight="1" x14ac:dyDescent="0.2">
      <c r="A93" s="63" t="s">
        <v>328</v>
      </c>
      <c r="C93" s="15">
        <v>85111</v>
      </c>
      <c r="D93" s="12">
        <v>1</v>
      </c>
      <c r="E93" s="15">
        <v>51925</v>
      </c>
      <c r="F93" s="12">
        <v>0.61008565285333272</v>
      </c>
      <c r="G93" s="15">
        <v>21548</v>
      </c>
      <c r="H93" s="12">
        <v>0.25317526524186063</v>
      </c>
      <c r="I93" s="15">
        <v>536</v>
      </c>
      <c r="J93" s="12">
        <v>6.2976583520344019E-3</v>
      </c>
      <c r="K93" s="15">
        <v>375</v>
      </c>
      <c r="L93" s="12">
        <v>4.4060109739046654E-3</v>
      </c>
      <c r="M93" s="15">
        <v>19</v>
      </c>
      <c r="N93" s="12">
        <v>2.2323788934450306E-4</v>
      </c>
      <c r="O93" s="15">
        <v>294</v>
      </c>
      <c r="P93" s="12">
        <v>3.454312603541258E-3</v>
      </c>
      <c r="Q93" s="15">
        <v>5721</v>
      </c>
      <c r="R93" s="12">
        <v>6.7218103417889585E-2</v>
      </c>
      <c r="S93" s="15">
        <v>4693</v>
      </c>
      <c r="T93" s="12">
        <v>5.5139758668092259E-2</v>
      </c>
      <c r="U93" s="5">
        <v>33186</v>
      </c>
      <c r="V93" s="71">
        <v>0.38991434714666728</v>
      </c>
    </row>
    <row r="94" spans="1:22" ht="12.75" customHeight="1" x14ac:dyDescent="0.2">
      <c r="A94" s="63" t="s">
        <v>329</v>
      </c>
      <c r="C94" s="15">
        <v>97290</v>
      </c>
      <c r="D94" s="12">
        <v>0.99999999999999989</v>
      </c>
      <c r="E94" s="15">
        <v>84388</v>
      </c>
      <c r="F94" s="12">
        <v>0.86738616507349164</v>
      </c>
      <c r="G94" s="15">
        <v>1694</v>
      </c>
      <c r="H94" s="12">
        <v>1.7411861445163941E-2</v>
      </c>
      <c r="I94" s="15">
        <v>287</v>
      </c>
      <c r="J94" s="12">
        <v>2.9499434679823209E-3</v>
      </c>
      <c r="K94" s="15">
        <v>1892</v>
      </c>
      <c r="L94" s="12">
        <v>1.9447014081611678E-2</v>
      </c>
      <c r="M94" s="15">
        <v>26</v>
      </c>
      <c r="N94" s="12">
        <v>2.6724226539212662E-4</v>
      </c>
      <c r="O94" s="15">
        <v>270</v>
      </c>
      <c r="P94" s="12">
        <v>2.7752081406105457E-3</v>
      </c>
      <c r="Q94" s="15">
        <v>4972</v>
      </c>
      <c r="R94" s="12">
        <v>5.1104943981909755E-2</v>
      </c>
      <c r="S94" s="15">
        <v>3761</v>
      </c>
      <c r="T94" s="12">
        <v>3.8657621543838012E-2</v>
      </c>
      <c r="U94" s="5">
        <v>12902</v>
      </c>
      <c r="V94" s="71">
        <v>0.13261383492650838</v>
      </c>
    </row>
    <row r="95" spans="1:22" ht="12.75" customHeight="1" x14ac:dyDescent="0.2">
      <c r="A95" s="63" t="s">
        <v>330</v>
      </c>
      <c r="C95" s="15">
        <v>90570</v>
      </c>
      <c r="D95" s="12">
        <v>1</v>
      </c>
      <c r="E95" s="15">
        <v>73158</v>
      </c>
      <c r="F95" s="12">
        <v>0.80775091089764828</v>
      </c>
      <c r="G95" s="15">
        <v>6005</v>
      </c>
      <c r="H95" s="12">
        <v>6.6302307607375516E-2</v>
      </c>
      <c r="I95" s="15">
        <v>208</v>
      </c>
      <c r="J95" s="12">
        <v>2.2965661918957713E-3</v>
      </c>
      <c r="K95" s="15">
        <v>1967</v>
      </c>
      <c r="L95" s="12">
        <v>2.1718008170475873E-2</v>
      </c>
      <c r="M95" s="15">
        <v>59</v>
      </c>
      <c r="N95" s="12">
        <v>6.5142983327812741E-4</v>
      </c>
      <c r="O95" s="15">
        <v>263</v>
      </c>
      <c r="P95" s="12">
        <v>2.9038312907143644E-3</v>
      </c>
      <c r="Q95" s="15">
        <v>5791</v>
      </c>
      <c r="R95" s="12">
        <v>6.3939494313790438E-2</v>
      </c>
      <c r="S95" s="15">
        <v>3119</v>
      </c>
      <c r="T95" s="12">
        <v>3.4437451694821687E-2</v>
      </c>
      <c r="U95" s="5">
        <v>17412</v>
      </c>
      <c r="V95" s="71">
        <v>0.19224908910235178</v>
      </c>
    </row>
    <row r="96" spans="1:22" ht="12.75" customHeight="1" x14ac:dyDescent="0.2">
      <c r="A96" s="63" t="s">
        <v>331</v>
      </c>
      <c r="C96" s="15">
        <v>77994</v>
      </c>
      <c r="D96" s="12">
        <v>0.99999999999999989</v>
      </c>
      <c r="E96" s="15">
        <v>35628</v>
      </c>
      <c r="F96" s="12">
        <v>0.45680436956688975</v>
      </c>
      <c r="G96" s="15">
        <v>27479</v>
      </c>
      <c r="H96" s="12">
        <v>0.35232197348513988</v>
      </c>
      <c r="I96" s="15">
        <v>226</v>
      </c>
      <c r="J96" s="12">
        <v>2.8976587942662257E-3</v>
      </c>
      <c r="K96" s="15">
        <v>367</v>
      </c>
      <c r="L96" s="12">
        <v>4.7054901659101984E-3</v>
      </c>
      <c r="M96" s="15">
        <v>24</v>
      </c>
      <c r="N96" s="12">
        <v>3.0771597815216557E-4</v>
      </c>
      <c r="O96" s="15">
        <v>461</v>
      </c>
      <c r="P96" s="12">
        <v>5.9107110803395136E-3</v>
      </c>
      <c r="Q96" s="15">
        <v>10305</v>
      </c>
      <c r="R96" s="12">
        <v>0.13212554811908608</v>
      </c>
      <c r="S96" s="15">
        <v>3504</v>
      </c>
      <c r="T96" s="12">
        <v>4.492653281021617E-2</v>
      </c>
      <c r="U96" s="5">
        <v>42366</v>
      </c>
      <c r="V96" s="71">
        <v>0.54319563043311025</v>
      </c>
    </row>
    <row r="97" spans="1:22" ht="12.75" customHeight="1" x14ac:dyDescent="0.2">
      <c r="A97" s="63" t="s">
        <v>332</v>
      </c>
      <c r="C97" s="15">
        <v>83134</v>
      </c>
      <c r="D97" s="12">
        <v>0.99999999999999989</v>
      </c>
      <c r="E97" s="15">
        <v>71737</v>
      </c>
      <c r="F97" s="12">
        <v>0.86290807611807441</v>
      </c>
      <c r="G97" s="15">
        <v>1500</v>
      </c>
      <c r="H97" s="12">
        <v>1.8043159236894653E-2</v>
      </c>
      <c r="I97" s="15">
        <v>287</v>
      </c>
      <c r="J97" s="12">
        <v>3.4522578006591768E-3</v>
      </c>
      <c r="K97" s="15">
        <v>478</v>
      </c>
      <c r="L97" s="12">
        <v>5.7497534101570956E-3</v>
      </c>
      <c r="M97" s="15">
        <v>0</v>
      </c>
      <c r="N97" s="12">
        <v>0</v>
      </c>
      <c r="O97" s="15">
        <v>204</v>
      </c>
      <c r="P97" s="12">
        <v>2.4538696562176727E-3</v>
      </c>
      <c r="Q97" s="15">
        <v>5361</v>
      </c>
      <c r="R97" s="12">
        <v>6.4486251112661486E-2</v>
      </c>
      <c r="S97" s="15">
        <v>3567</v>
      </c>
      <c r="T97" s="12">
        <v>4.2906632665335481E-2</v>
      </c>
      <c r="U97" s="5">
        <v>11397</v>
      </c>
      <c r="V97" s="71">
        <v>0.13709192388192556</v>
      </c>
    </row>
    <row r="98" spans="1:22" ht="12.75" customHeight="1" x14ac:dyDescent="0.2">
      <c r="A98" s="63" t="s">
        <v>333</v>
      </c>
      <c r="C98" s="15">
        <v>83394</v>
      </c>
      <c r="D98" s="12">
        <v>0.99999999999999989</v>
      </c>
      <c r="E98" s="15">
        <v>77598</v>
      </c>
      <c r="F98" s="12">
        <v>0.93049859702136839</v>
      </c>
      <c r="G98" s="15">
        <v>325</v>
      </c>
      <c r="H98" s="12">
        <v>3.8971628654339641E-3</v>
      </c>
      <c r="I98" s="15">
        <v>482</v>
      </c>
      <c r="J98" s="12">
        <v>5.7797923111974486E-3</v>
      </c>
      <c r="K98" s="15">
        <v>190</v>
      </c>
      <c r="L98" s="12">
        <v>2.2783413674844714E-3</v>
      </c>
      <c r="M98" s="15">
        <v>3</v>
      </c>
      <c r="N98" s="12">
        <v>3.5973811065544285E-5</v>
      </c>
      <c r="O98" s="15">
        <v>177</v>
      </c>
      <c r="P98" s="12">
        <v>2.1224548528671126E-3</v>
      </c>
      <c r="Q98" s="15">
        <v>1623</v>
      </c>
      <c r="R98" s="12">
        <v>1.9461831786459459E-2</v>
      </c>
      <c r="S98" s="15">
        <v>2996</v>
      </c>
      <c r="T98" s="12">
        <v>3.5925845984123558E-2</v>
      </c>
      <c r="U98" s="5">
        <v>5796</v>
      </c>
      <c r="V98" s="71">
        <v>6.9501402978631555E-2</v>
      </c>
    </row>
    <row r="99" spans="1:22" ht="12.75" customHeight="1" x14ac:dyDescent="0.2">
      <c r="A99" s="63" t="s">
        <v>334</v>
      </c>
      <c r="C99" s="15">
        <v>85763</v>
      </c>
      <c r="D99" s="12">
        <v>1.0000000000000002</v>
      </c>
      <c r="E99" s="15">
        <v>75914</v>
      </c>
      <c r="F99" s="12">
        <v>0.88516026724811403</v>
      </c>
      <c r="G99" s="15">
        <v>995</v>
      </c>
      <c r="H99" s="12">
        <v>1.1601739677949698E-2</v>
      </c>
      <c r="I99" s="15">
        <v>255</v>
      </c>
      <c r="J99" s="12">
        <v>2.9733101687207772E-3</v>
      </c>
      <c r="K99" s="15">
        <v>1704</v>
      </c>
      <c r="L99" s="12">
        <v>1.9868707950981192E-2</v>
      </c>
      <c r="M99" s="15">
        <v>83</v>
      </c>
      <c r="N99" s="12">
        <v>9.677833098189196E-4</v>
      </c>
      <c r="O99" s="15">
        <v>311</v>
      </c>
      <c r="P99" s="12">
        <v>3.6262724018516143E-3</v>
      </c>
      <c r="Q99" s="15">
        <v>2752</v>
      </c>
      <c r="R99" s="12">
        <v>3.2088429742429717E-2</v>
      </c>
      <c r="S99" s="15">
        <v>3749</v>
      </c>
      <c r="T99" s="12">
        <v>4.3713489500134088E-2</v>
      </c>
      <c r="U99" s="5">
        <v>9849</v>
      </c>
      <c r="V99" s="71">
        <v>0.11483973275188601</v>
      </c>
    </row>
    <row r="100" spans="1:22" ht="12.75" customHeight="1" x14ac:dyDescent="0.2">
      <c r="A100" s="63" t="s">
        <v>335</v>
      </c>
      <c r="C100" s="15">
        <v>82847</v>
      </c>
      <c r="D100" s="12">
        <v>1</v>
      </c>
      <c r="E100" s="15">
        <v>69955</v>
      </c>
      <c r="F100" s="12">
        <v>0.84438784747788087</v>
      </c>
      <c r="G100" s="15">
        <v>2121</v>
      </c>
      <c r="H100" s="12">
        <v>2.5601409827754776E-2</v>
      </c>
      <c r="I100" s="15">
        <v>2135</v>
      </c>
      <c r="J100" s="12">
        <v>2.5770396031238308E-2</v>
      </c>
      <c r="K100" s="15">
        <v>1182</v>
      </c>
      <c r="L100" s="12">
        <v>1.4267263751252309E-2</v>
      </c>
      <c r="M100" s="15">
        <v>17</v>
      </c>
      <c r="N100" s="12">
        <v>2.0519753280142915E-4</v>
      </c>
      <c r="O100" s="15">
        <v>244</v>
      </c>
      <c r="P100" s="12">
        <v>2.9451881178558063E-3</v>
      </c>
      <c r="Q100" s="15">
        <v>3482</v>
      </c>
      <c r="R100" s="12">
        <v>4.2029282894975074E-2</v>
      </c>
      <c r="S100" s="15">
        <v>3711</v>
      </c>
      <c r="T100" s="12">
        <v>4.4793414366241388E-2</v>
      </c>
      <c r="U100" s="5">
        <v>12892</v>
      </c>
      <c r="V100" s="71">
        <v>0.15561215252211907</v>
      </c>
    </row>
    <row r="101" spans="1:22" ht="12.75" customHeight="1" x14ac:dyDescent="0.2">
      <c r="A101" s="63" t="s">
        <v>336</v>
      </c>
      <c r="C101" s="15">
        <v>88733</v>
      </c>
      <c r="D101" s="12">
        <v>1</v>
      </c>
      <c r="E101" s="15">
        <v>74466</v>
      </c>
      <c r="F101" s="12">
        <v>0.83921427202957188</v>
      </c>
      <c r="G101" s="15">
        <v>1342</v>
      </c>
      <c r="H101" s="12">
        <v>1.5124023756663248E-2</v>
      </c>
      <c r="I101" s="15">
        <v>516</v>
      </c>
      <c r="J101" s="12">
        <v>5.8151984042013683E-3</v>
      </c>
      <c r="K101" s="15">
        <v>303</v>
      </c>
      <c r="L101" s="12">
        <v>3.4147385978159197E-3</v>
      </c>
      <c r="M101" s="15">
        <v>26</v>
      </c>
      <c r="N101" s="12">
        <v>2.9301387307991388E-4</v>
      </c>
      <c r="O101" s="15">
        <v>229</v>
      </c>
      <c r="P101" s="12">
        <v>2.5807760359730877E-3</v>
      </c>
      <c r="Q101" s="15">
        <v>8272</v>
      </c>
      <c r="R101" s="12">
        <v>9.3223490696809533E-2</v>
      </c>
      <c r="S101" s="15">
        <v>3579</v>
      </c>
      <c r="T101" s="12">
        <v>4.0334486605885074E-2</v>
      </c>
      <c r="U101" s="5">
        <v>14267</v>
      </c>
      <c r="V101" s="71">
        <v>0.16078572797042814</v>
      </c>
    </row>
    <row r="102" spans="1:22" ht="12.75" customHeight="1" x14ac:dyDescent="0.2">
      <c r="A102" s="63" t="s">
        <v>337</v>
      </c>
      <c r="C102" s="15">
        <v>94355</v>
      </c>
      <c r="D102" s="12">
        <v>0.99999999999999989</v>
      </c>
      <c r="E102" s="15">
        <v>84158</v>
      </c>
      <c r="F102" s="12">
        <v>0.8919294155052726</v>
      </c>
      <c r="G102" s="15">
        <v>893</v>
      </c>
      <c r="H102" s="12">
        <v>9.4642573260558527E-3</v>
      </c>
      <c r="I102" s="15">
        <v>1447</v>
      </c>
      <c r="J102" s="12">
        <v>1.5335700280854221E-2</v>
      </c>
      <c r="K102" s="15">
        <v>410</v>
      </c>
      <c r="L102" s="12">
        <v>4.3452917174500554E-3</v>
      </c>
      <c r="M102" s="15">
        <v>14</v>
      </c>
      <c r="N102" s="12">
        <v>1.4837581474219701E-4</v>
      </c>
      <c r="O102" s="15">
        <v>261</v>
      </c>
      <c r="P102" s="12">
        <v>2.7661491176938159E-3</v>
      </c>
      <c r="Q102" s="15">
        <v>3428</v>
      </c>
      <c r="R102" s="12">
        <v>3.63308780668751E-2</v>
      </c>
      <c r="S102" s="15">
        <v>3744</v>
      </c>
      <c r="T102" s="12">
        <v>3.9679932171056115E-2</v>
      </c>
      <c r="U102" s="5">
        <v>10197</v>
      </c>
      <c r="V102" s="71">
        <v>0.10807058449472735</v>
      </c>
    </row>
    <row r="103" spans="1:22" ht="12.75" customHeight="1" x14ac:dyDescent="0.2">
      <c r="A103" s="63" t="s">
        <v>338</v>
      </c>
      <c r="C103" s="15">
        <v>84128</v>
      </c>
      <c r="D103" s="12">
        <v>0.99999999999999989</v>
      </c>
      <c r="E103" s="15">
        <v>76271</v>
      </c>
      <c r="F103" s="12">
        <v>0.90660659946747812</v>
      </c>
      <c r="G103" s="15">
        <v>1032</v>
      </c>
      <c r="H103" s="12">
        <v>1.2267021681247622E-2</v>
      </c>
      <c r="I103" s="15">
        <v>415</v>
      </c>
      <c r="J103" s="12">
        <v>4.9329593001141122E-3</v>
      </c>
      <c r="K103" s="15">
        <v>524</v>
      </c>
      <c r="L103" s="12">
        <v>6.2286040319513127E-3</v>
      </c>
      <c r="M103" s="15">
        <v>19</v>
      </c>
      <c r="N103" s="12">
        <v>2.2584632940281476E-4</v>
      </c>
      <c r="O103" s="15">
        <v>272</v>
      </c>
      <c r="P103" s="12">
        <v>3.2331685051350321E-3</v>
      </c>
      <c r="Q103" s="15">
        <v>1966</v>
      </c>
      <c r="R103" s="12">
        <v>2.3369151768733359E-2</v>
      </c>
      <c r="S103" s="15">
        <v>3629</v>
      </c>
      <c r="T103" s="12">
        <v>4.3136648915937617E-2</v>
      </c>
      <c r="U103" s="5">
        <v>7857</v>
      </c>
      <c r="V103" s="71">
        <v>9.3393400532521875E-2</v>
      </c>
    </row>
    <row r="104" spans="1:22" ht="12.75" customHeight="1" x14ac:dyDescent="0.2">
      <c r="A104" s="63" t="s">
        <v>339</v>
      </c>
      <c r="C104" s="15">
        <v>90208</v>
      </c>
      <c r="D104" s="12">
        <v>1</v>
      </c>
      <c r="E104" s="15">
        <v>83640</v>
      </c>
      <c r="F104" s="12">
        <v>0.92719049308265344</v>
      </c>
      <c r="G104" s="15">
        <v>249</v>
      </c>
      <c r="H104" s="12">
        <v>2.7602873359347285E-3</v>
      </c>
      <c r="I104" s="15">
        <v>472</v>
      </c>
      <c r="J104" s="12">
        <v>5.2323518978361124E-3</v>
      </c>
      <c r="K104" s="15">
        <v>291</v>
      </c>
      <c r="L104" s="12">
        <v>3.2258779709116708E-3</v>
      </c>
      <c r="M104" s="15">
        <v>23</v>
      </c>
      <c r="N104" s="12">
        <v>2.549663001064207E-4</v>
      </c>
      <c r="O104" s="15">
        <v>216</v>
      </c>
      <c r="P104" s="12">
        <v>2.3944661227385598E-3</v>
      </c>
      <c r="Q104" s="15">
        <v>2017</v>
      </c>
      <c r="R104" s="12">
        <v>2.23594359702022E-2</v>
      </c>
      <c r="S104" s="15">
        <v>3300</v>
      </c>
      <c r="T104" s="12">
        <v>3.6582121319616884E-2</v>
      </c>
      <c r="U104" s="5">
        <v>6568</v>
      </c>
      <c r="V104" s="71">
        <v>7.2809506917346584E-2</v>
      </c>
    </row>
    <row r="105" spans="1:22" ht="12.75" customHeight="1" x14ac:dyDescent="0.2">
      <c r="A105" s="63" t="s">
        <v>340</v>
      </c>
      <c r="C105" s="15">
        <v>95238</v>
      </c>
      <c r="D105" s="12">
        <v>1</v>
      </c>
      <c r="E105" s="15">
        <v>85543</v>
      </c>
      <c r="F105" s="12">
        <v>0.89820239820239822</v>
      </c>
      <c r="G105" s="15">
        <v>583</v>
      </c>
      <c r="H105" s="12">
        <v>6.1215061215061217E-3</v>
      </c>
      <c r="I105" s="15">
        <v>878</v>
      </c>
      <c r="J105" s="12">
        <v>9.219009219009219E-3</v>
      </c>
      <c r="K105" s="15">
        <v>813</v>
      </c>
      <c r="L105" s="12">
        <v>8.5365085365085372E-3</v>
      </c>
      <c r="M105" s="15">
        <v>41</v>
      </c>
      <c r="N105" s="12">
        <v>4.305004305004305E-4</v>
      </c>
      <c r="O105" s="15">
        <v>289</v>
      </c>
      <c r="P105" s="12">
        <v>3.0345030345030346E-3</v>
      </c>
      <c r="Q105" s="15">
        <v>3010</v>
      </c>
      <c r="R105" s="12">
        <v>3.1605031605031607E-2</v>
      </c>
      <c r="S105" s="15">
        <v>4081</v>
      </c>
      <c r="T105" s="12">
        <v>4.285054285054285E-2</v>
      </c>
      <c r="U105" s="5">
        <v>9695</v>
      </c>
      <c r="V105" s="71">
        <v>0.10179760179760179</v>
      </c>
    </row>
    <row r="106" spans="1:22" ht="12.75" customHeight="1" x14ac:dyDescent="0.2">
      <c r="A106" s="63" t="s">
        <v>341</v>
      </c>
      <c r="C106" s="15">
        <v>91948</v>
      </c>
      <c r="D106" s="12">
        <v>1</v>
      </c>
      <c r="E106" s="15">
        <v>85015</v>
      </c>
      <c r="F106" s="12">
        <v>0.92459868621394703</v>
      </c>
      <c r="G106" s="15">
        <v>233</v>
      </c>
      <c r="H106" s="12">
        <v>2.5340409796841693E-3</v>
      </c>
      <c r="I106" s="15">
        <v>812</v>
      </c>
      <c r="J106" s="12">
        <v>8.8310784356375339E-3</v>
      </c>
      <c r="K106" s="15">
        <v>312</v>
      </c>
      <c r="L106" s="12">
        <v>3.3932222560577718E-3</v>
      </c>
      <c r="M106" s="15">
        <v>28</v>
      </c>
      <c r="N106" s="12">
        <v>3.0451994605646668E-4</v>
      </c>
      <c r="O106" s="15">
        <v>274</v>
      </c>
      <c r="P106" s="12">
        <v>2.9799451864097096E-3</v>
      </c>
      <c r="Q106" s="15">
        <v>1609</v>
      </c>
      <c r="R106" s="12">
        <v>1.7499021185887677E-2</v>
      </c>
      <c r="S106" s="15">
        <v>3665</v>
      </c>
      <c r="T106" s="12">
        <v>3.9859485796319656E-2</v>
      </c>
      <c r="U106" s="5">
        <v>6933</v>
      </c>
      <c r="V106" s="71">
        <v>7.5401313786052984E-2</v>
      </c>
    </row>
    <row r="107" spans="1:22" ht="12.75" customHeight="1" x14ac:dyDescent="0.2">
      <c r="A107" s="63" t="s">
        <v>342</v>
      </c>
      <c r="C107" s="15">
        <v>91357</v>
      </c>
      <c r="D107" s="12">
        <v>0.99999999999999989</v>
      </c>
      <c r="E107" s="15">
        <v>84898</v>
      </c>
      <c r="F107" s="12">
        <v>0.92929934214126997</v>
      </c>
      <c r="G107" s="15">
        <v>333</v>
      </c>
      <c r="H107" s="12">
        <v>3.6450408835666669E-3</v>
      </c>
      <c r="I107" s="15">
        <v>679</v>
      </c>
      <c r="J107" s="12">
        <v>7.4323806604857864E-3</v>
      </c>
      <c r="K107" s="15">
        <v>374</v>
      </c>
      <c r="L107" s="12">
        <v>4.0938297010628634E-3</v>
      </c>
      <c r="M107" s="15">
        <v>16</v>
      </c>
      <c r="N107" s="12">
        <v>1.7513709951071072E-4</v>
      </c>
      <c r="O107" s="15">
        <v>207</v>
      </c>
      <c r="P107" s="12">
        <v>2.26583622491982E-3</v>
      </c>
      <c r="Q107" s="15">
        <v>1461</v>
      </c>
      <c r="R107" s="12">
        <v>1.5992206399071774E-2</v>
      </c>
      <c r="S107" s="15">
        <v>3389</v>
      </c>
      <c r="T107" s="12">
        <v>3.7096226890112417E-2</v>
      </c>
      <c r="U107" s="5">
        <v>6459</v>
      </c>
      <c r="V107" s="71">
        <v>7.0700657858730032E-2</v>
      </c>
    </row>
    <row r="108" spans="1:22" ht="12.75" customHeight="1" x14ac:dyDescent="0.2">
      <c r="A108" s="63" t="s">
        <v>343</v>
      </c>
      <c r="C108" s="15">
        <v>93246</v>
      </c>
      <c r="D108" s="12">
        <v>0.99999999999999989</v>
      </c>
      <c r="E108" s="15">
        <v>73017</v>
      </c>
      <c r="F108" s="12">
        <v>0.78305771829354609</v>
      </c>
      <c r="G108" s="15">
        <v>2896</v>
      </c>
      <c r="H108" s="12">
        <v>3.1057632498981188E-2</v>
      </c>
      <c r="I108" s="15">
        <v>8733</v>
      </c>
      <c r="J108" s="12">
        <v>9.3655491924586581E-2</v>
      </c>
      <c r="K108" s="15">
        <v>436</v>
      </c>
      <c r="L108" s="12">
        <v>4.6758037878300409E-3</v>
      </c>
      <c r="M108" s="15">
        <v>35</v>
      </c>
      <c r="N108" s="12">
        <v>3.7535122150011795E-4</v>
      </c>
      <c r="O108" s="15">
        <v>252</v>
      </c>
      <c r="P108" s="12">
        <v>2.7025287948008493E-3</v>
      </c>
      <c r="Q108" s="15">
        <v>1699</v>
      </c>
      <c r="R108" s="12">
        <v>1.8220620723677156E-2</v>
      </c>
      <c r="S108" s="15">
        <v>6178</v>
      </c>
      <c r="T108" s="12">
        <v>6.6254852755077961E-2</v>
      </c>
      <c r="U108" s="5">
        <v>20229</v>
      </c>
      <c r="V108" s="71">
        <v>0.21694228170645391</v>
      </c>
    </row>
    <row r="109" spans="1:22" ht="12.75" customHeight="1" x14ac:dyDescent="0.2">
      <c r="A109" s="63" t="s">
        <v>344</v>
      </c>
      <c r="C109" s="15">
        <v>86352</v>
      </c>
      <c r="D109" s="12">
        <v>1</v>
      </c>
      <c r="E109" s="15">
        <v>78964</v>
      </c>
      <c r="F109" s="12">
        <v>0.91444320919029087</v>
      </c>
      <c r="G109" s="15">
        <v>252</v>
      </c>
      <c r="H109" s="12">
        <v>2.9182879377431907E-3</v>
      </c>
      <c r="I109" s="15">
        <v>1662</v>
      </c>
      <c r="J109" s="12">
        <v>1.9246803779877711E-2</v>
      </c>
      <c r="K109" s="15">
        <v>394</v>
      </c>
      <c r="L109" s="12">
        <v>4.5627200296461E-3</v>
      </c>
      <c r="M109" s="15">
        <v>17</v>
      </c>
      <c r="N109" s="12">
        <v>1.968686307207708E-4</v>
      </c>
      <c r="O109" s="15">
        <v>158</v>
      </c>
      <c r="P109" s="12">
        <v>1.8297202149342227E-3</v>
      </c>
      <c r="Q109" s="15">
        <v>1469</v>
      </c>
      <c r="R109" s="12">
        <v>1.7011765795812487E-2</v>
      </c>
      <c r="S109" s="15">
        <v>3436</v>
      </c>
      <c r="T109" s="12">
        <v>3.9790624420974613E-2</v>
      </c>
      <c r="U109" s="5">
        <v>7388</v>
      </c>
      <c r="V109" s="71">
        <v>8.5556790809709099E-2</v>
      </c>
    </row>
    <row r="110" spans="1:22" ht="12.75" customHeight="1" x14ac:dyDescent="0.2">
      <c r="A110" s="63" t="s">
        <v>345</v>
      </c>
      <c r="C110" s="15">
        <v>84119</v>
      </c>
      <c r="D110" s="12">
        <v>1</v>
      </c>
      <c r="E110" s="15">
        <v>73754</v>
      </c>
      <c r="F110" s="12">
        <v>0.87678170211248352</v>
      </c>
      <c r="G110" s="15">
        <v>1391</v>
      </c>
      <c r="H110" s="12">
        <v>1.6536097671156338E-2</v>
      </c>
      <c r="I110" s="15">
        <v>2365</v>
      </c>
      <c r="J110" s="12">
        <v>2.8114932417170911E-2</v>
      </c>
      <c r="K110" s="15">
        <v>429</v>
      </c>
      <c r="L110" s="12">
        <v>5.0999179733472819E-3</v>
      </c>
      <c r="M110" s="15">
        <v>17</v>
      </c>
      <c r="N110" s="12">
        <v>2.0209465162448437E-4</v>
      </c>
      <c r="O110" s="15">
        <v>204</v>
      </c>
      <c r="P110" s="12">
        <v>2.4251358194938124E-3</v>
      </c>
      <c r="Q110" s="15">
        <v>1587</v>
      </c>
      <c r="R110" s="12">
        <v>1.8866130125179806E-2</v>
      </c>
      <c r="S110" s="15">
        <v>4372</v>
      </c>
      <c r="T110" s="12">
        <v>5.1973989229543861E-2</v>
      </c>
      <c r="U110" s="5">
        <v>10365</v>
      </c>
      <c r="V110" s="71">
        <v>0.1232182978875165</v>
      </c>
    </row>
    <row r="111" spans="1:22" ht="12.75" customHeight="1" x14ac:dyDescent="0.2">
      <c r="A111" s="63" t="s">
        <v>346</v>
      </c>
      <c r="C111" s="15">
        <v>83518</v>
      </c>
      <c r="D111" s="12">
        <v>1.0000000000000002</v>
      </c>
      <c r="E111" s="15">
        <v>74641</v>
      </c>
      <c r="F111" s="12">
        <v>0.8937115352379128</v>
      </c>
      <c r="G111" s="15">
        <v>985</v>
      </c>
      <c r="H111" s="12">
        <v>1.1793864795612922E-2</v>
      </c>
      <c r="I111" s="15">
        <v>1945</v>
      </c>
      <c r="J111" s="12">
        <v>2.3288392921286431E-2</v>
      </c>
      <c r="K111" s="15">
        <v>976</v>
      </c>
      <c r="L111" s="12">
        <v>1.1686103594434732E-2</v>
      </c>
      <c r="M111" s="15">
        <v>31</v>
      </c>
      <c r="N111" s="12">
        <v>3.7117747072487367E-4</v>
      </c>
      <c r="O111" s="15">
        <v>272</v>
      </c>
      <c r="P111" s="12">
        <v>3.256782968940827E-3</v>
      </c>
      <c r="Q111" s="15">
        <v>1336</v>
      </c>
      <c r="R111" s="12">
        <v>1.5996551641562298E-2</v>
      </c>
      <c r="S111" s="15">
        <v>3332</v>
      </c>
      <c r="T111" s="12">
        <v>3.9895591369525134E-2</v>
      </c>
      <c r="U111" s="5">
        <v>8877</v>
      </c>
      <c r="V111" s="71">
        <v>0.10628846476208721</v>
      </c>
    </row>
    <row r="112" spans="1:22" ht="12.75" customHeight="1" x14ac:dyDescent="0.2">
      <c r="A112" s="72"/>
      <c r="B112"/>
      <c r="C112" s="35"/>
      <c r="D112" s="59"/>
      <c r="E112" s="35"/>
      <c r="F112" s="59"/>
      <c r="G112" s="35"/>
      <c r="H112" s="59"/>
      <c r="I112" s="35"/>
      <c r="J112" s="59"/>
      <c r="K112" s="35"/>
      <c r="L112" s="59"/>
      <c r="M112" s="35"/>
      <c r="N112" s="59"/>
      <c r="O112" s="35"/>
      <c r="P112" s="59"/>
      <c r="Q112" s="35"/>
      <c r="R112" s="59"/>
      <c r="S112" s="35"/>
      <c r="T112" s="54"/>
      <c r="U112" s="37"/>
      <c r="V112"/>
    </row>
    <row r="113" spans="1:22" ht="12.75" customHeight="1" x14ac:dyDescent="0.2">
      <c r="A113" s="72" t="s">
        <v>309</v>
      </c>
      <c r="C113" s="35">
        <f>SUM(C2:C111)</f>
        <v>10077331</v>
      </c>
      <c r="D113" s="59">
        <f>F113+H113+J113+L113+N113+P113+R113+T113</f>
        <v>1</v>
      </c>
      <c r="E113" s="35">
        <f>SUM(E2:E111)</f>
        <v>7295651</v>
      </c>
      <c r="F113" s="59">
        <f>E113/C113</f>
        <v>0.72396659393246088</v>
      </c>
      <c r="G113" s="35">
        <f>SUM(G2:G111)</f>
        <v>1358458</v>
      </c>
      <c r="H113" s="59">
        <f>G113/C113</f>
        <v>0.13480335219712442</v>
      </c>
      <c r="I113" s="35">
        <f>SUM(I2:I111)</f>
        <v>47406</v>
      </c>
      <c r="J113" s="59">
        <f>I113/C113</f>
        <v>4.70422178253349E-3</v>
      </c>
      <c r="K113" s="35">
        <f>SUM(K2:K111)</f>
        <v>332288</v>
      </c>
      <c r="L113" s="59">
        <f>K113/C113</f>
        <v>3.2973810228124886E-2</v>
      </c>
      <c r="M113" s="35">
        <f>SUM(M2:M111)</f>
        <v>2603</v>
      </c>
      <c r="N113" s="59">
        <f>M113/C113</f>
        <v>2.5830252077658263E-4</v>
      </c>
      <c r="O113" s="35">
        <f>SUM(O2:O111)</f>
        <v>37183</v>
      </c>
      <c r="P113" s="59">
        <f>O113/C113</f>
        <v>3.689766665399797E-3</v>
      </c>
      <c r="Q113" s="35">
        <f>SUM(Q2:Q111)</f>
        <v>564422</v>
      </c>
      <c r="R113" s="59">
        <f>Q113/C113</f>
        <v>5.6009076212739269E-2</v>
      </c>
      <c r="S113" s="35">
        <f>SUM(S2:S111)</f>
        <v>439320</v>
      </c>
      <c r="T113" s="59">
        <f>S113/C113</f>
        <v>4.3594876460840676E-2</v>
      </c>
      <c r="U113" s="35">
        <f>SUM(U2:U111)</f>
        <v>2781680</v>
      </c>
      <c r="V113" s="59">
        <f t="shared" ref="V113" si="0">U113/$C113</f>
        <v>0.27603340606753912</v>
      </c>
    </row>
    <row r="114" spans="1:22" ht="12.75" customHeight="1" x14ac:dyDescent="0.2">
      <c r="A114" s="72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U114" s="15"/>
      <c r="V114" s="12"/>
    </row>
    <row r="115" spans="1:22" ht="12.75" customHeight="1" x14ac:dyDescent="0.2">
      <c r="A115" s="72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U115" s="15"/>
      <c r="V115" s="12"/>
    </row>
    <row r="116" spans="1:22" ht="12.75" customHeight="1" x14ac:dyDescent="0.2">
      <c r="A116" s="72" t="s">
        <v>161</v>
      </c>
      <c r="D116" s="12"/>
      <c r="E116" s="15"/>
      <c r="F116" s="15">
        <f>COUNTIF(F$2:F$111,("&gt;90%"))</f>
        <v>12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T116" s="15">
        <f>COUNTIF(T$2:T$111,("&gt;90%"))</f>
        <v>0</v>
      </c>
      <c r="U116" s="15"/>
      <c r="V116" s="15">
        <f>COUNTIF(V$2:V$111,("&gt;90%"))</f>
        <v>3</v>
      </c>
    </row>
    <row r="117" spans="1:22" ht="12.75" customHeight="1" x14ac:dyDescent="0.2">
      <c r="A117" s="72" t="s">
        <v>162</v>
      </c>
      <c r="D117" s="12"/>
      <c r="E117" s="15"/>
      <c r="F117" s="15">
        <f>COUNTIF(F$2:F$111,("&gt;80%"))-(F116)</f>
        <v>40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T117" s="15">
        <f>COUNTIF(T$2:T$111,("&gt;80%"))-(T116)</f>
        <v>0</v>
      </c>
      <c r="U117" s="15"/>
      <c r="V117" s="15">
        <f>COUNTIF(V$2:V$111,("&gt;80%"))-(V116)</f>
        <v>2</v>
      </c>
    </row>
    <row r="118" spans="1:22" ht="12.75" customHeight="1" x14ac:dyDescent="0.2">
      <c r="A118" s="72" t="s">
        <v>163</v>
      </c>
      <c r="D118" s="12"/>
      <c r="E118" s="15"/>
      <c r="F118" s="15">
        <f>COUNTIF(F$2:F$111,("&gt;70%"))-(SUM(F116:F$117))</f>
        <v>18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T118" s="15">
        <f>COUNTIF(T$2:T$111,("&gt;70%"))-(SUM(T116:T$117))</f>
        <v>0</v>
      </c>
      <c r="U118" s="15"/>
      <c r="V118" s="15">
        <f>COUNTIF(V$2:V$111,("&gt;70%"))-(SUM(V116:V$117))</f>
        <v>4</v>
      </c>
    </row>
    <row r="119" spans="1:22" ht="12.75" customHeight="1" x14ac:dyDescent="0.2">
      <c r="A119" s="72" t="s">
        <v>164</v>
      </c>
      <c r="D119" s="12"/>
      <c r="E119" s="15"/>
      <c r="F119" s="15">
        <f>COUNTIF(F$2:F$111,("&gt;65%"))-(SUM(F$116:F118))</f>
        <v>11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T119" s="15">
        <f>COUNTIF(T$2:T$111,("&gt;65%"))-(SUM(T$116:T118))</f>
        <v>0</v>
      </c>
      <c r="U119" s="15"/>
      <c r="V119" s="15">
        <f>COUNTIF(V$2:V$111,("&gt;65%"))-(SUM(V$116:V118))</f>
        <v>2</v>
      </c>
    </row>
    <row r="120" spans="1:22" ht="12.75" customHeight="1" x14ac:dyDescent="0.2">
      <c r="A120" s="72" t="s">
        <v>165</v>
      </c>
      <c r="D120" s="12"/>
      <c r="E120" s="15"/>
      <c r="F120" s="15">
        <f>COUNTIF(F$2:F$111,("&gt;60%"))-(SUM(F$116:F119))</f>
        <v>8</v>
      </c>
      <c r="G120" s="15"/>
      <c r="H120" s="15">
        <f>COUNTIF(H$2:H$111,("&gt;60%"))-(SUM(H$116:H119))</f>
        <v>0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T120" s="15">
        <f>COUNTIF(T$2:T$111,("&gt;60%"))-(SUM(T$116:T119))</f>
        <v>0</v>
      </c>
      <c r="U120" s="15"/>
      <c r="V120" s="15">
        <f>COUNTIF(V$2:V$111,("&gt;60%"))-(SUM(V$116:V119))</f>
        <v>2</v>
      </c>
    </row>
    <row r="121" spans="1:22" ht="12.75" customHeight="1" x14ac:dyDescent="0.2">
      <c r="A121" s="72" t="s">
        <v>166</v>
      </c>
      <c r="D121" s="12"/>
      <c r="E121" s="15"/>
      <c r="F121" s="15">
        <f>COUNTIF(F$2:F$111,("&gt;55%"))-(SUM(F$116:F120))</f>
        <v>4</v>
      </c>
      <c r="G121" s="15"/>
      <c r="H121" s="15">
        <f>COUNTIF(H$2:H$111,("&gt;55%"))-(SUM(H$116:H120))</f>
        <v>3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T121" s="15">
        <f>COUNTIF(T$2:T$111,("&gt;55%"))-(SUM(T$116:T120))</f>
        <v>0</v>
      </c>
      <c r="U121" s="15"/>
      <c r="V121" s="15">
        <f>COUNTIF(V$2:V$111,("&gt;55%"))-(SUM(V$116:V120))</f>
        <v>0</v>
      </c>
    </row>
    <row r="122" spans="1:22" ht="12.75" customHeight="1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2</v>
      </c>
      <c r="G122" s="32"/>
      <c r="H122" s="32">
        <f>COUNTIF(H$2:H$111,("&gt;50%"))-(SUM(H$116:H121))</f>
        <v>0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0</v>
      </c>
      <c r="U122" s="32"/>
      <c r="V122" s="32">
        <f>COUNTIF(V$2:V$111,("&gt;50%"))-(SUM(V$116:V121))</f>
        <v>2</v>
      </c>
    </row>
    <row r="123" spans="1:22" ht="12.75" customHeight="1" thickTop="1" x14ac:dyDescent="0.2">
      <c r="A123" s="72" t="s">
        <v>168</v>
      </c>
      <c r="D123" s="12"/>
      <c r="E123" s="15"/>
      <c r="F123" s="15">
        <f>COUNTIF(F$2:F$111,("&gt;45%"))-(SUM(F$116:F122))</f>
        <v>2</v>
      </c>
      <c r="G123" s="15"/>
      <c r="H123" s="15">
        <f>COUNTIF(H$2:H$111,("&gt;45%"))-(SUM(H$116:H122))</f>
        <v>2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T123" s="15">
        <f>COUNTIF(T$2:T$111,("&gt;45%"))-(SUM(T$116:T122))</f>
        <v>0</v>
      </c>
      <c r="U123" s="15"/>
      <c r="V123" s="15">
        <f>COUNTIF(V$2:V$111,("&gt;45%"))-(SUM(V$116:V122))</f>
        <v>2</v>
      </c>
    </row>
    <row r="124" spans="1:22" ht="12.75" customHeight="1" x14ac:dyDescent="0.2">
      <c r="A124" s="72" t="s">
        <v>310</v>
      </c>
      <c r="D124" s="12"/>
      <c r="E124" s="15"/>
      <c r="F124" s="15">
        <f>COUNTIF(F$2:F$111,("&gt;40%"))-(SUM(F$116:F123))</f>
        <v>0</v>
      </c>
      <c r="G124" s="15"/>
      <c r="H124" s="15">
        <f>COUNTIF(H$2:H$111,("&gt;40%"))-(SUM(H$116:H123))</f>
        <v>1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T124" s="15">
        <f>COUNTIF(T$2:T$111,("&gt;40%"))-(SUM(T$116:T123))</f>
        <v>0</v>
      </c>
      <c r="U124" s="15"/>
      <c r="V124" s="15">
        <f>COUNTIF(V$2:V$111,("&gt;40%"))-(SUM(V$116:V123))</f>
        <v>4</v>
      </c>
    </row>
    <row r="125" spans="1:22" ht="12.75" customHeight="1" x14ac:dyDescent="0.2">
      <c r="A125" s="72" t="s">
        <v>169</v>
      </c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1</v>
      </c>
      <c r="T125" s="15">
        <f>COUNTIF(T$2:T$111,("&gt;35%"))-(SUM(T$116:T124))</f>
        <v>0</v>
      </c>
      <c r="U125" s="15"/>
      <c r="V125" s="15">
        <f>COUNTIF(V$2:V$111,("&gt;35%"))-(SUM(V$116:V124))</f>
        <v>8</v>
      </c>
    </row>
    <row r="126" spans="1:22" ht="12.75" customHeight="1" x14ac:dyDescent="0.2">
      <c r="A126" s="72" t="s">
        <v>311</v>
      </c>
      <c r="D126" s="12"/>
      <c r="E126" s="15"/>
      <c r="F126" s="15">
        <f>COUNTIF(F$2:F$111,("&gt;30%"))-(SUM(F$116:F125))</f>
        <v>2</v>
      </c>
      <c r="G126" s="15"/>
      <c r="H126" s="15">
        <f>COUNTIF(H$2:H$111,("&gt;30%"))-(SUM(H$116:H125))</f>
        <v>0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0</v>
      </c>
      <c r="T126" s="15">
        <f>COUNTIF(T$2:T$111,("&gt;30%"))-(SUM(T$116:T125))</f>
        <v>0</v>
      </c>
      <c r="U126" s="15"/>
      <c r="V126" s="15">
        <f>COUNTIF(V$2:V$111,("&gt;30%"))-(SUM(V$116:V125))</f>
        <v>11</v>
      </c>
    </row>
    <row r="127" spans="1:22" ht="12.75" customHeight="1" x14ac:dyDescent="0.2">
      <c r="A127" s="72" t="s">
        <v>170</v>
      </c>
      <c r="D127" s="12"/>
      <c r="E127" s="15"/>
      <c r="F127" s="15">
        <f>COUNTIF(F$2:F$111,("&gt;20%"))-(SUM(F$116:F126))</f>
        <v>4</v>
      </c>
      <c r="G127" s="15"/>
      <c r="H127" s="15">
        <f>COUNTIF(H$2:H$111,("&gt;20%"))-(SUM(H$116:H126))</f>
        <v>13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3</v>
      </c>
      <c r="T127" s="15">
        <f>COUNTIF(T$2:T$111,("&gt;20%"))-(SUM(T$116:T126))</f>
        <v>0</v>
      </c>
      <c r="U127" s="15"/>
      <c r="V127" s="15">
        <f>COUNTIF(V$2:V$111,("&gt;20%"))-(SUM(V$116:V126))</f>
        <v>18</v>
      </c>
    </row>
    <row r="128" spans="1:22" ht="12.75" customHeight="1" x14ac:dyDescent="0.2">
      <c r="A128" s="72" t="s">
        <v>171</v>
      </c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9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6</v>
      </c>
      <c r="T128" s="15">
        <f>COUNTIF(T$2:T$111,("&gt;10%"))-(SUM(T$116:T127))</f>
        <v>0</v>
      </c>
      <c r="U128" s="15"/>
      <c r="V128" s="15">
        <f>COUNTIF(V$2:V$111,("&gt;10%"))-(SUM(V$116:V127))</f>
        <v>40</v>
      </c>
    </row>
    <row r="129" spans="1:22" ht="12.75" customHeight="1" x14ac:dyDescent="0.2">
      <c r="A129" s="72" t="s">
        <v>172</v>
      </c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100</v>
      </c>
      <c r="T129" s="15">
        <f>COUNTIF(T$2:T$111,("&lt;10%"))</f>
        <v>110</v>
      </c>
      <c r="U129" s="15"/>
      <c r="V129" s="15">
        <f>COUNTIF(V$2:V$111,("&lt;10%"))</f>
        <v>12</v>
      </c>
    </row>
    <row r="130" spans="1:22" ht="12.75" customHeight="1" x14ac:dyDescent="0.2"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</row>
    <row r="131" spans="1:22" ht="12.75" customHeight="1" x14ac:dyDescent="0.2"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</row>
    <row r="132" spans="1:22" ht="12.75" customHeight="1" x14ac:dyDescent="0.2"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</row>
    <row r="133" spans="1:22" ht="12.75" customHeight="1" x14ac:dyDescent="0.2"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</row>
    <row r="134" spans="1:22" ht="12.75" customHeight="1" x14ac:dyDescent="0.2"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</row>
    <row r="135" spans="1:22" ht="12.75" customHeight="1" x14ac:dyDescent="0.2"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</row>
    <row r="136" spans="1:22" ht="12.75" customHeight="1" x14ac:dyDescent="0.2"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</row>
    <row r="137" spans="1:22" ht="12.75" customHeight="1" x14ac:dyDescent="0.2"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</row>
    <row r="138" spans="1:22" ht="12.75" customHeight="1" x14ac:dyDescent="0.2"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</row>
    <row r="139" spans="1:22" ht="12.75" customHeight="1" x14ac:dyDescent="0.2"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</row>
    <row r="140" spans="1:22" ht="12.75" customHeight="1" x14ac:dyDescent="0.2"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</row>
    <row r="141" spans="1:22" ht="12.75" customHeight="1" x14ac:dyDescent="0.2"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</row>
    <row r="142" spans="1:22" ht="12.75" customHeight="1" x14ac:dyDescent="0.2"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</row>
    <row r="143" spans="1:22" ht="12.75" customHeight="1" x14ac:dyDescent="0.2"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</row>
    <row r="144" spans="1:22" ht="12.75" customHeight="1" x14ac:dyDescent="0.2"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</row>
    <row r="145" spans="4:18" ht="12.75" customHeight="1" x14ac:dyDescent="0.2"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</row>
    <row r="146" spans="4:18" ht="12.75" customHeight="1" x14ac:dyDescent="0.2"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</row>
    <row r="147" spans="4:18" ht="12.75" customHeight="1" x14ac:dyDescent="0.2"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</row>
    <row r="148" spans="4:18" ht="12.75" customHeight="1" x14ac:dyDescent="0.2"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</row>
    <row r="149" spans="4:18" ht="12.75" customHeight="1" x14ac:dyDescent="0.2"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</row>
    <row r="150" spans="4:18" ht="12.75" customHeight="1" x14ac:dyDescent="0.2"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</row>
    <row r="151" spans="4:18" ht="12.75" customHeight="1" x14ac:dyDescent="0.2"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</row>
    <row r="152" spans="4:18" ht="12.75" customHeight="1" x14ac:dyDescent="0.2"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</row>
    <row r="153" spans="4:18" ht="12.75" customHeight="1" x14ac:dyDescent="0.2"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</row>
    <row r="154" spans="4:18" ht="12.75" customHeight="1" x14ac:dyDescent="0.2"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</row>
    <row r="155" spans="4:18" ht="12.75" customHeight="1" x14ac:dyDescent="0.2"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</row>
    <row r="156" spans="4:18" ht="12.75" customHeight="1" x14ac:dyDescent="0.2"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</row>
    <row r="157" spans="4:18" ht="12.75" customHeight="1" x14ac:dyDescent="0.2"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</row>
    <row r="158" spans="4:18" ht="12.75" customHeight="1" x14ac:dyDescent="0.2"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</row>
    <row r="159" spans="4:18" ht="12.75" customHeight="1" x14ac:dyDescent="0.2"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</row>
    <row r="160" spans="4:18" ht="12.75" customHeight="1" x14ac:dyDescent="0.2"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</row>
    <row r="161" spans="4:18" ht="12.75" customHeight="1" x14ac:dyDescent="0.2"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</row>
    <row r="162" spans="4:18" ht="12.75" customHeight="1" x14ac:dyDescent="0.2"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</row>
    <row r="163" spans="4:18" ht="10.9" customHeight="1" x14ac:dyDescent="0.2"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</row>
    <row r="164" spans="4:18" ht="12.75" customHeight="1" x14ac:dyDescent="0.2"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</row>
    <row r="165" spans="4:18" ht="12.75" customHeight="1" x14ac:dyDescent="0.2"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</row>
    <row r="166" spans="4:18" ht="12.75" customHeight="1" x14ac:dyDescent="0.2"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</row>
    <row r="167" spans="4:18" ht="12.75" customHeight="1" x14ac:dyDescent="0.2"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</row>
    <row r="168" spans="4:18" ht="12.75" customHeight="1" x14ac:dyDescent="0.2"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</row>
    <row r="169" spans="4:18" ht="12.75" customHeight="1" x14ac:dyDescent="0.2"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</row>
    <row r="170" spans="4:18" ht="12.75" customHeight="1" x14ac:dyDescent="0.2"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</row>
    <row r="171" spans="4:18" ht="12.75" customHeight="1" x14ac:dyDescent="0.2"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</row>
    <row r="172" spans="4:18" ht="12.75" customHeight="1" x14ac:dyDescent="0.2"/>
    <row r="173" spans="4:18" ht="12.75" customHeight="1" x14ac:dyDescent="0.2"/>
    <row r="174" spans="4:18" ht="12.75" customHeight="1" x14ac:dyDescent="0.2"/>
    <row r="175" spans="4:18" ht="12.75" customHeight="1" x14ac:dyDescent="0.2"/>
    <row r="176" spans="4:18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</sheetData>
  <phoneticPr fontId="5" type="noConversion"/>
  <printOptions headings="1" gridLines="1"/>
  <pageMargins left="0.25" right="0.25" top="0.75" bottom="0.75" header="0.3" footer="0.3"/>
  <pageSetup scale="55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72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79"/>
  <sheetViews>
    <sheetView view="pageBreakPreview" zoomScaleNormal="100" zoomScaleSheetLayoutView="100" workbookViewId="0">
      <pane xSplit="2" ySplit="1" topLeftCell="C102" activePane="bottomRight" state="frozen"/>
      <selection activeCell="B2" sqref="B2"/>
      <selection pane="topRight" activeCell="B2" sqref="B2"/>
      <selection pane="bottomLeft" activeCell="B2" sqref="B2"/>
      <selection pane="bottomRight" activeCell="S43" sqref="S43"/>
    </sheetView>
  </sheetViews>
  <sheetFormatPr defaultColWidth="9.140625" defaultRowHeight="12.75" x14ac:dyDescent="0.2"/>
  <cols>
    <col min="1" max="1" width="10.5703125" style="4" customWidth="1"/>
    <col min="2" max="2" width="4.7109375" customWidth="1"/>
    <col min="3" max="3" width="9.85546875" style="21" customWidth="1"/>
    <col min="4" max="4" width="10" style="5" customWidth="1"/>
    <col min="5" max="5" width="10.42578125" customWidth="1"/>
    <col min="6" max="6" width="11.28515625" customWidth="1"/>
    <col min="7" max="7" width="9.7109375" customWidth="1"/>
    <col min="8" max="8" width="10.5703125" customWidth="1"/>
    <col min="9" max="9" width="9.85546875" customWidth="1"/>
    <col min="10" max="10" width="10.7109375" customWidth="1"/>
    <col min="11" max="11" width="9.85546875" customWidth="1"/>
    <col min="12" max="12" width="10.7109375" customWidth="1"/>
    <col min="14" max="14" width="10" customWidth="1"/>
    <col min="15" max="15" width="9.85546875" customWidth="1"/>
    <col min="16" max="16" width="10.7109375" customWidth="1"/>
    <col min="17" max="17" width="10" style="37" customWidth="1"/>
    <col min="18" max="18" width="10.85546875" customWidth="1"/>
  </cols>
  <sheetData>
    <row r="1" spans="1:18" x14ac:dyDescent="0.2">
      <c r="A1" s="1" t="s">
        <v>0</v>
      </c>
      <c r="C1" s="20" t="s">
        <v>5</v>
      </c>
      <c r="D1" s="13" t="s">
        <v>6</v>
      </c>
      <c r="E1" s="9" t="s">
        <v>37</v>
      </c>
      <c r="F1" s="16" t="s">
        <v>38</v>
      </c>
      <c r="G1" s="10" t="s">
        <v>39</v>
      </c>
      <c r="H1" s="16" t="s">
        <v>40</v>
      </c>
      <c r="I1" s="9" t="s">
        <v>41</v>
      </c>
      <c r="J1" s="16" t="s">
        <v>42</v>
      </c>
      <c r="K1" s="10" t="s">
        <v>43</v>
      </c>
      <c r="L1" s="16" t="s">
        <v>44</v>
      </c>
      <c r="M1" s="9" t="s">
        <v>45</v>
      </c>
      <c r="N1" s="16" t="s">
        <v>46</v>
      </c>
      <c r="O1" s="10" t="s">
        <v>47</v>
      </c>
      <c r="P1" s="16" t="s">
        <v>48</v>
      </c>
      <c r="Q1" s="61" t="s">
        <v>232</v>
      </c>
      <c r="R1" s="60" t="s">
        <v>231</v>
      </c>
    </row>
    <row r="2" spans="1:18" x14ac:dyDescent="0.2">
      <c r="A2" s="63" t="s">
        <v>233</v>
      </c>
      <c r="C2" s="35">
        <v>81483</v>
      </c>
      <c r="D2" s="59">
        <v>1.0401556152817153</v>
      </c>
      <c r="E2" s="35">
        <v>25036</v>
      </c>
      <c r="F2" s="59">
        <v>0.30725427389762283</v>
      </c>
      <c r="G2" s="35">
        <v>56248</v>
      </c>
      <c r="H2" s="59">
        <v>0.69030349888933884</v>
      </c>
      <c r="I2" s="35">
        <v>921</v>
      </c>
      <c r="J2" s="59">
        <v>1.1302971171900888E-2</v>
      </c>
      <c r="K2" s="35">
        <v>1136</v>
      </c>
      <c r="L2" s="59">
        <v>1.3941558361866892E-2</v>
      </c>
      <c r="M2" s="35">
        <v>67</v>
      </c>
      <c r="N2" s="59">
        <v>8.2225740338475514E-4</v>
      </c>
      <c r="O2" s="35">
        <v>1347</v>
      </c>
      <c r="P2" s="59">
        <v>1.6531055557600972E-2</v>
      </c>
      <c r="Q2" s="37">
        <v>56447</v>
      </c>
      <c r="R2" s="59">
        <v>0.69274572610237717</v>
      </c>
    </row>
    <row r="3" spans="1:18" x14ac:dyDescent="0.2">
      <c r="A3" s="63" t="s">
        <v>234</v>
      </c>
      <c r="C3" s="35">
        <v>73969</v>
      </c>
      <c r="D3" s="59">
        <v>1.0458029715150943</v>
      </c>
      <c r="E3" s="35">
        <v>29792</v>
      </c>
      <c r="F3" s="59">
        <v>0.40276331976909246</v>
      </c>
      <c r="G3" s="35">
        <v>43787</v>
      </c>
      <c r="H3" s="59">
        <v>0.59196420121942972</v>
      </c>
      <c r="I3" s="35">
        <v>985</v>
      </c>
      <c r="J3" s="59">
        <v>1.3316389298219525E-2</v>
      </c>
      <c r="K3" s="35">
        <v>1190</v>
      </c>
      <c r="L3" s="59">
        <v>1.6087820573483486E-2</v>
      </c>
      <c r="M3" s="35">
        <v>67</v>
      </c>
      <c r="N3" s="59">
        <v>9.0578485581797776E-4</v>
      </c>
      <c r="O3" s="35">
        <v>1536</v>
      </c>
      <c r="P3" s="59">
        <v>2.0765455799050953E-2</v>
      </c>
      <c r="Q3" s="37">
        <v>44177</v>
      </c>
      <c r="R3" s="59">
        <v>0.59723668023090759</v>
      </c>
    </row>
    <row r="4" spans="1:18" x14ac:dyDescent="0.2">
      <c r="A4" s="63" t="s">
        <v>235</v>
      </c>
      <c r="C4" s="35">
        <v>72391</v>
      </c>
      <c r="D4" s="59">
        <v>1.0400326007376606</v>
      </c>
      <c r="E4" s="35">
        <v>5739</v>
      </c>
      <c r="F4" s="59">
        <v>7.9277810777582849E-2</v>
      </c>
      <c r="G4" s="35">
        <v>66907</v>
      </c>
      <c r="H4" s="59">
        <v>0.92424472655440593</v>
      </c>
      <c r="I4" s="35">
        <v>945</v>
      </c>
      <c r="J4" s="59">
        <v>1.3054108936193725E-2</v>
      </c>
      <c r="K4" s="35">
        <v>565</v>
      </c>
      <c r="L4" s="59">
        <v>7.804837617935931E-3</v>
      </c>
      <c r="M4" s="35">
        <v>70</v>
      </c>
      <c r="N4" s="59">
        <v>9.669710323106463E-4</v>
      </c>
      <c r="O4" s="35">
        <v>1063</v>
      </c>
      <c r="P4" s="59">
        <v>1.4684145819231673E-2</v>
      </c>
      <c r="Q4" s="37">
        <v>66652</v>
      </c>
      <c r="R4" s="59">
        <v>0.92072218922241711</v>
      </c>
    </row>
    <row r="5" spans="1:18" s="52" customFormat="1" x14ac:dyDescent="0.2">
      <c r="A5" s="63" t="s">
        <v>236</v>
      </c>
      <c r="B5"/>
      <c r="C5" s="35">
        <v>91069</v>
      </c>
      <c r="D5" s="59">
        <v>1.0545849850113651</v>
      </c>
      <c r="E5" s="35">
        <v>33742</v>
      </c>
      <c r="F5" s="59">
        <v>0.37051027243079421</v>
      </c>
      <c r="G5" s="35">
        <v>42131</v>
      </c>
      <c r="H5" s="59">
        <v>0.46262723868714928</v>
      </c>
      <c r="I5" s="35">
        <v>1089</v>
      </c>
      <c r="J5" s="59">
        <v>1.1957965937915207E-2</v>
      </c>
      <c r="K5" s="35">
        <v>17084</v>
      </c>
      <c r="L5" s="59">
        <v>0.18759402211509954</v>
      </c>
      <c r="M5" s="35">
        <v>124</v>
      </c>
      <c r="N5" s="59">
        <v>1.3616049369159647E-3</v>
      </c>
      <c r="O5" s="35">
        <v>1870</v>
      </c>
      <c r="P5" s="59">
        <v>2.0533880903490759E-2</v>
      </c>
      <c r="Q5" s="37">
        <v>57327</v>
      </c>
      <c r="R5" s="59">
        <v>0.62948972756920574</v>
      </c>
    </row>
    <row r="6" spans="1:18" x14ac:dyDescent="0.2">
      <c r="A6" s="63" t="s">
        <v>237</v>
      </c>
      <c r="C6" s="35">
        <v>69458</v>
      </c>
      <c r="D6" s="59">
        <v>1.10964899651588</v>
      </c>
      <c r="E6" s="35">
        <v>18013</v>
      </c>
      <c r="F6" s="59">
        <v>0.259336577500072</v>
      </c>
      <c r="G6" s="35">
        <v>35828</v>
      </c>
      <c r="H6" s="59">
        <v>0.51582251144576574</v>
      </c>
      <c r="I6" s="35">
        <v>1881</v>
      </c>
      <c r="J6" s="59">
        <v>2.7081113766592762E-2</v>
      </c>
      <c r="K6" s="35">
        <v>544</v>
      </c>
      <c r="L6" s="59">
        <v>7.832071179705722E-3</v>
      </c>
      <c r="M6" s="35">
        <v>104</v>
      </c>
      <c r="N6" s="59">
        <v>1.4973077255319761E-3</v>
      </c>
      <c r="O6" s="35">
        <v>20704</v>
      </c>
      <c r="P6" s="59">
        <v>0.29807941489821188</v>
      </c>
      <c r="Q6" s="37">
        <v>51445</v>
      </c>
      <c r="R6" s="59">
        <v>0.740663422499928</v>
      </c>
    </row>
    <row r="7" spans="1:18" x14ac:dyDescent="0.2">
      <c r="A7" s="63" t="s">
        <v>238</v>
      </c>
      <c r="C7" s="35">
        <v>84329</v>
      </c>
      <c r="D7" s="59">
        <v>1.0970247483072253</v>
      </c>
      <c r="E7" s="35">
        <v>28861</v>
      </c>
      <c r="F7" s="59">
        <v>0.34224288204532249</v>
      </c>
      <c r="G7" s="35">
        <v>45159</v>
      </c>
      <c r="H7" s="59">
        <v>0.53550972974895938</v>
      </c>
      <c r="I7" s="35">
        <v>2303</v>
      </c>
      <c r="J7" s="59">
        <v>2.7309703660662404E-2</v>
      </c>
      <c r="K7" s="35">
        <v>1674</v>
      </c>
      <c r="L7" s="59">
        <v>1.9850822374272197E-2</v>
      </c>
      <c r="M7" s="35">
        <v>157</v>
      </c>
      <c r="N7" s="59">
        <v>1.8617557423899252E-3</v>
      </c>
      <c r="O7" s="35">
        <v>14357</v>
      </c>
      <c r="P7" s="59">
        <v>0.17024985473561882</v>
      </c>
      <c r="Q7" s="37">
        <v>55468</v>
      </c>
      <c r="R7" s="59">
        <v>0.65775711795467751</v>
      </c>
    </row>
    <row r="8" spans="1:18" x14ac:dyDescent="0.2">
      <c r="A8" s="63" t="s">
        <v>239</v>
      </c>
      <c r="C8" s="35">
        <v>79207</v>
      </c>
      <c r="D8" s="59">
        <v>1.03647404901082</v>
      </c>
      <c r="E8" s="35">
        <v>3988</v>
      </c>
      <c r="F8" s="59">
        <v>5.0349085308116708E-2</v>
      </c>
      <c r="G8" s="35">
        <v>75570</v>
      </c>
      <c r="H8" s="59">
        <v>0.95408234120721658</v>
      </c>
      <c r="I8" s="35">
        <v>993</v>
      </c>
      <c r="J8" s="59">
        <v>1.2536770739959851E-2</v>
      </c>
      <c r="K8" s="35">
        <v>420</v>
      </c>
      <c r="L8" s="59">
        <v>5.3025616422790918E-3</v>
      </c>
      <c r="M8" s="35">
        <v>93</v>
      </c>
      <c r="N8" s="59">
        <v>1.1741386493617988E-3</v>
      </c>
      <c r="O8" s="35">
        <v>1032</v>
      </c>
      <c r="P8" s="59">
        <v>1.3029151463885768E-2</v>
      </c>
      <c r="Q8" s="37">
        <v>75219</v>
      </c>
      <c r="R8" s="59">
        <v>0.94965091469188334</v>
      </c>
    </row>
    <row r="9" spans="1:18" x14ac:dyDescent="0.2">
      <c r="A9" s="63" t="s">
        <v>240</v>
      </c>
      <c r="C9" s="35">
        <v>83410</v>
      </c>
      <c r="D9" s="59">
        <v>1.0381728809495265</v>
      </c>
      <c r="E9" s="35">
        <v>5539</v>
      </c>
      <c r="F9" s="59">
        <v>6.6406905646804945E-2</v>
      </c>
      <c r="G9" s="35">
        <v>78171</v>
      </c>
      <c r="H9" s="59">
        <v>0.93718978539743436</v>
      </c>
      <c r="I9" s="35">
        <v>1267</v>
      </c>
      <c r="J9" s="59">
        <v>1.519002517683731E-2</v>
      </c>
      <c r="K9" s="35">
        <v>384</v>
      </c>
      <c r="L9" s="59">
        <v>4.6037645366263039E-3</v>
      </c>
      <c r="M9" s="35">
        <v>55</v>
      </c>
      <c r="N9" s="59">
        <v>6.5939335811053827E-4</v>
      </c>
      <c r="O9" s="35">
        <v>1178</v>
      </c>
      <c r="P9" s="59">
        <v>1.4123006833712985E-2</v>
      </c>
      <c r="Q9" s="37">
        <v>77871</v>
      </c>
      <c r="R9" s="59">
        <v>0.93359309435319504</v>
      </c>
    </row>
    <row r="10" spans="1:18" x14ac:dyDescent="0.2">
      <c r="A10" s="63" t="s">
        <v>241</v>
      </c>
      <c r="C10" s="35">
        <v>89088</v>
      </c>
      <c r="D10" s="59">
        <v>1.0521731321839081</v>
      </c>
      <c r="E10" s="35">
        <v>21445</v>
      </c>
      <c r="F10" s="59">
        <v>0.24071704382183909</v>
      </c>
      <c r="G10" s="35">
        <v>65804</v>
      </c>
      <c r="H10" s="59">
        <v>0.7386404454022989</v>
      </c>
      <c r="I10" s="35">
        <v>1173</v>
      </c>
      <c r="J10" s="59">
        <v>1.3166756465517241E-2</v>
      </c>
      <c r="K10" s="35">
        <v>1082</v>
      </c>
      <c r="L10" s="59">
        <v>1.2145294540229884E-2</v>
      </c>
      <c r="M10" s="35">
        <v>114</v>
      </c>
      <c r="N10" s="59">
        <v>1.2796336206896551E-3</v>
      </c>
      <c r="O10" s="35">
        <v>4118</v>
      </c>
      <c r="P10" s="59">
        <v>4.6223958333333336E-2</v>
      </c>
      <c r="Q10" s="37">
        <v>67643</v>
      </c>
      <c r="R10" s="59">
        <v>0.75928295617816088</v>
      </c>
    </row>
    <row r="11" spans="1:18" x14ac:dyDescent="0.2">
      <c r="A11" s="63" t="s">
        <v>242</v>
      </c>
      <c r="C11" s="35">
        <v>88981</v>
      </c>
      <c r="D11" s="59">
        <v>1.0546970701610459</v>
      </c>
      <c r="E11" s="35">
        <v>26114</v>
      </c>
      <c r="F11" s="59">
        <v>0.29347838302558971</v>
      </c>
      <c r="G11" s="35">
        <v>62838</v>
      </c>
      <c r="H11" s="59">
        <v>0.70619570470100357</v>
      </c>
      <c r="I11" s="35">
        <v>1670</v>
      </c>
      <c r="J11" s="59">
        <v>1.8768051606522739E-2</v>
      </c>
      <c r="K11" s="35">
        <v>894</v>
      </c>
      <c r="L11" s="59">
        <v>1.0047088704330139E-2</v>
      </c>
      <c r="M11" s="35">
        <v>59</v>
      </c>
      <c r="N11" s="59">
        <v>6.6306290106876752E-4</v>
      </c>
      <c r="O11" s="35">
        <v>2273</v>
      </c>
      <c r="P11" s="59">
        <v>2.5544779222530654E-2</v>
      </c>
      <c r="Q11" s="37">
        <v>62867</v>
      </c>
      <c r="R11" s="59">
        <v>0.70652161697441029</v>
      </c>
    </row>
    <row r="12" spans="1:18" x14ac:dyDescent="0.2">
      <c r="A12" s="63" t="s">
        <v>244</v>
      </c>
      <c r="C12" s="35">
        <v>95989</v>
      </c>
      <c r="D12" s="59">
        <v>1.0642052735209242</v>
      </c>
      <c r="E12" s="35">
        <v>67176</v>
      </c>
      <c r="F12" s="59">
        <v>0.69983018887580872</v>
      </c>
      <c r="G12" s="35">
        <v>27625</v>
      </c>
      <c r="H12" s="59">
        <v>0.28779339299294709</v>
      </c>
      <c r="I12" s="35">
        <v>1958</v>
      </c>
      <c r="J12" s="59">
        <v>2.03981706237173E-2</v>
      </c>
      <c r="K12" s="35">
        <v>2106</v>
      </c>
      <c r="L12" s="59">
        <v>2.1940013959932909E-2</v>
      </c>
      <c r="M12" s="35">
        <v>101</v>
      </c>
      <c r="N12" s="59">
        <v>1.0522038983633542E-3</v>
      </c>
      <c r="O12" s="35">
        <v>3186</v>
      </c>
      <c r="P12" s="59">
        <v>3.3191303170154916E-2</v>
      </c>
      <c r="Q12" s="37">
        <v>28813</v>
      </c>
      <c r="R12" s="59">
        <v>0.30016981112419133</v>
      </c>
    </row>
    <row r="13" spans="1:18" x14ac:dyDescent="0.2">
      <c r="A13" s="63" t="s">
        <v>245</v>
      </c>
      <c r="C13" s="35">
        <v>95009</v>
      </c>
      <c r="D13" s="59">
        <v>1.0869075561262618</v>
      </c>
      <c r="E13" s="35">
        <v>63156</v>
      </c>
      <c r="F13" s="59">
        <v>0.66473702491342923</v>
      </c>
      <c r="G13" s="35">
        <v>29352</v>
      </c>
      <c r="H13" s="59">
        <v>0.30893915313286108</v>
      </c>
      <c r="I13" s="35">
        <v>2764</v>
      </c>
      <c r="J13" s="59">
        <v>2.9091980759717501E-2</v>
      </c>
      <c r="K13" s="35">
        <v>2508</v>
      </c>
      <c r="L13" s="59">
        <v>2.6397499184287805E-2</v>
      </c>
      <c r="M13" s="35">
        <v>149</v>
      </c>
      <c r="N13" s="59">
        <v>1.5682724794493154E-3</v>
      </c>
      <c r="O13" s="35">
        <v>5337</v>
      </c>
      <c r="P13" s="59">
        <v>5.6173625656516749E-2</v>
      </c>
      <c r="Q13" s="37">
        <v>31853</v>
      </c>
      <c r="R13" s="59">
        <v>0.33526297508657077</v>
      </c>
    </row>
    <row r="14" spans="1:18" x14ac:dyDescent="0.2">
      <c r="A14" s="63" t="s">
        <v>246</v>
      </c>
      <c r="C14" s="35">
        <v>94403</v>
      </c>
      <c r="D14" s="59">
        <v>1.0872535830429118</v>
      </c>
      <c r="E14" s="35">
        <v>82758</v>
      </c>
      <c r="F14" s="59">
        <v>0.87664586930500088</v>
      </c>
      <c r="G14" s="35">
        <v>8022</v>
      </c>
      <c r="H14" s="59">
        <v>8.4976113047254859E-2</v>
      </c>
      <c r="I14" s="35">
        <v>2615</v>
      </c>
      <c r="J14" s="59">
        <v>2.7700390877408557E-2</v>
      </c>
      <c r="K14" s="35">
        <v>2390</v>
      </c>
      <c r="L14" s="59">
        <v>2.531699204474434E-2</v>
      </c>
      <c r="M14" s="35">
        <v>111</v>
      </c>
      <c r="N14" s="59">
        <v>1.1758100907810134E-3</v>
      </c>
      <c r="O14" s="35">
        <v>6744</v>
      </c>
      <c r="P14" s="59">
        <v>7.143840767772211E-2</v>
      </c>
      <c r="Q14" s="37">
        <v>11645</v>
      </c>
      <c r="R14" s="59">
        <v>0.12335413069499911</v>
      </c>
    </row>
    <row r="15" spans="1:18" x14ac:dyDescent="0.2">
      <c r="A15" s="63" t="s">
        <v>247</v>
      </c>
      <c r="C15" s="35">
        <v>90644</v>
      </c>
      <c r="D15" s="59">
        <v>1.1047835488283837</v>
      </c>
      <c r="E15" s="35">
        <v>75443</v>
      </c>
      <c r="F15" s="59">
        <v>0.83229998676139627</v>
      </c>
      <c r="G15" s="35">
        <v>8138</v>
      </c>
      <c r="H15" s="59">
        <v>8.9779797890649132E-2</v>
      </c>
      <c r="I15" s="35">
        <v>2830</v>
      </c>
      <c r="J15" s="59">
        <v>3.1221040554256212E-2</v>
      </c>
      <c r="K15" s="35">
        <v>1404</v>
      </c>
      <c r="L15" s="59">
        <v>1.5489166409249371E-2</v>
      </c>
      <c r="M15" s="35">
        <v>135</v>
      </c>
      <c r="N15" s="59">
        <v>1.4893429239662857E-3</v>
      </c>
      <c r="O15" s="35">
        <v>12192</v>
      </c>
      <c r="P15" s="59">
        <v>0.13450421428886633</v>
      </c>
      <c r="Q15" s="37">
        <v>15201</v>
      </c>
      <c r="R15" s="59">
        <v>0.16770001323860376</v>
      </c>
    </row>
    <row r="16" spans="1:18" x14ac:dyDescent="0.2">
      <c r="A16" s="63" t="s">
        <v>248</v>
      </c>
      <c r="C16" s="35">
        <v>101115</v>
      </c>
      <c r="D16" s="59">
        <v>1.0588537803491076</v>
      </c>
      <c r="E16" s="35">
        <v>92460</v>
      </c>
      <c r="F16" s="59">
        <v>0.91440439103990501</v>
      </c>
      <c r="G16" s="35">
        <v>5061</v>
      </c>
      <c r="H16" s="59">
        <v>5.0051921079958463E-2</v>
      </c>
      <c r="I16" s="35">
        <v>934</v>
      </c>
      <c r="J16" s="59">
        <v>9.2370073678484897E-3</v>
      </c>
      <c r="K16" s="35">
        <v>4384</v>
      </c>
      <c r="L16" s="59">
        <v>4.3356574197695695E-2</v>
      </c>
      <c r="M16" s="35">
        <v>96</v>
      </c>
      <c r="N16" s="59">
        <v>9.4941403352618301E-4</v>
      </c>
      <c r="O16" s="35">
        <v>4131</v>
      </c>
      <c r="P16" s="59">
        <v>4.0854472630173562E-2</v>
      </c>
      <c r="Q16" s="37">
        <v>8655</v>
      </c>
      <c r="R16" s="59">
        <v>8.5595608960094938E-2</v>
      </c>
    </row>
    <row r="17" spans="1:18" x14ac:dyDescent="0.2">
      <c r="A17" s="63" t="s">
        <v>249</v>
      </c>
      <c r="C17" s="35">
        <v>92729</v>
      </c>
      <c r="D17" s="59">
        <v>1.0790798994920681</v>
      </c>
      <c r="E17" s="35">
        <v>64806</v>
      </c>
      <c r="F17" s="59">
        <v>0.698875217030271</v>
      </c>
      <c r="G17" s="35">
        <v>23967</v>
      </c>
      <c r="H17" s="59">
        <v>0.25846283255507985</v>
      </c>
      <c r="I17" s="35">
        <v>2687</v>
      </c>
      <c r="J17" s="59">
        <v>2.8976911214398948E-2</v>
      </c>
      <c r="K17" s="35">
        <v>4571</v>
      </c>
      <c r="L17" s="59">
        <v>4.9294179814297574E-2</v>
      </c>
      <c r="M17" s="35">
        <v>108</v>
      </c>
      <c r="N17" s="59">
        <v>1.1646841872553354E-3</v>
      </c>
      <c r="O17" s="35">
        <v>3923</v>
      </c>
      <c r="P17" s="59">
        <v>4.2306074690765562E-2</v>
      </c>
      <c r="Q17" s="37">
        <v>27923</v>
      </c>
      <c r="R17" s="59">
        <v>0.301124782969729</v>
      </c>
    </row>
    <row r="18" spans="1:18" x14ac:dyDescent="0.2">
      <c r="A18" s="63" t="s">
        <v>250</v>
      </c>
      <c r="C18" s="35">
        <v>90275</v>
      </c>
      <c r="D18" s="59">
        <v>1.0774411520354472</v>
      </c>
      <c r="E18" s="35">
        <v>83004</v>
      </c>
      <c r="F18" s="59">
        <v>0.91945721406812519</v>
      </c>
      <c r="G18" s="35">
        <v>6299</v>
      </c>
      <c r="H18" s="59">
        <v>6.9775685405704793E-2</v>
      </c>
      <c r="I18" s="35">
        <v>2970</v>
      </c>
      <c r="J18" s="59">
        <v>3.2899473829963999E-2</v>
      </c>
      <c r="K18" s="35">
        <v>1003</v>
      </c>
      <c r="L18" s="59">
        <v>1.1110495707560232E-2</v>
      </c>
      <c r="M18" s="35">
        <v>95</v>
      </c>
      <c r="N18" s="59">
        <v>1.0523400720022155E-3</v>
      </c>
      <c r="O18" s="35">
        <v>3895</v>
      </c>
      <c r="P18" s="59">
        <v>4.3145942952090836E-2</v>
      </c>
      <c r="Q18" s="37">
        <v>7271</v>
      </c>
      <c r="R18" s="59">
        <v>8.0542785931874833E-2</v>
      </c>
    </row>
    <row r="19" spans="1:18" x14ac:dyDescent="0.2">
      <c r="A19" s="63" t="s">
        <v>251</v>
      </c>
      <c r="C19" s="35">
        <v>93269</v>
      </c>
      <c r="D19" s="59">
        <v>1.0585403510276725</v>
      </c>
      <c r="E19" s="35">
        <v>69019</v>
      </c>
      <c r="F19" s="59">
        <v>0.73999935669943928</v>
      </c>
      <c r="G19" s="35">
        <v>23572</v>
      </c>
      <c r="H19" s="59">
        <v>0.25273134696415744</v>
      </c>
      <c r="I19" s="35">
        <v>1899</v>
      </c>
      <c r="J19" s="59">
        <v>2.0360462747536695E-2</v>
      </c>
      <c r="K19" s="35">
        <v>1608</v>
      </c>
      <c r="L19" s="59">
        <v>1.7240455027929966E-2</v>
      </c>
      <c r="M19" s="35">
        <v>80</v>
      </c>
      <c r="N19" s="59">
        <v>8.5773408099154059E-4</v>
      </c>
      <c r="O19" s="35">
        <v>2551</v>
      </c>
      <c r="P19" s="59">
        <v>2.7350995507617749E-2</v>
      </c>
      <c r="Q19" s="37">
        <v>24250</v>
      </c>
      <c r="R19" s="59">
        <v>0.26000064330056072</v>
      </c>
    </row>
    <row r="20" spans="1:18" x14ac:dyDescent="0.2">
      <c r="A20" s="63" t="s">
        <v>252</v>
      </c>
      <c r="C20" s="35">
        <v>90959</v>
      </c>
      <c r="D20" s="59">
        <v>1.0614672544772918</v>
      </c>
      <c r="E20" s="35">
        <v>82380</v>
      </c>
      <c r="F20" s="59">
        <v>0.90568278015369563</v>
      </c>
      <c r="G20" s="35">
        <v>5348</v>
      </c>
      <c r="H20" s="59">
        <v>5.8795721149089153E-2</v>
      </c>
      <c r="I20" s="35">
        <v>1663</v>
      </c>
      <c r="J20" s="59">
        <v>1.8282962653503227E-2</v>
      </c>
      <c r="K20" s="35">
        <v>3894</v>
      </c>
      <c r="L20" s="59">
        <v>4.2810497037126617E-2</v>
      </c>
      <c r="M20" s="35">
        <v>69</v>
      </c>
      <c r="N20" s="59">
        <v>7.5858353763783688E-4</v>
      </c>
      <c r="O20" s="35">
        <v>3196</v>
      </c>
      <c r="P20" s="59">
        <v>3.5136709946239512E-2</v>
      </c>
      <c r="Q20" s="37">
        <v>8579</v>
      </c>
      <c r="R20" s="59">
        <v>9.4317219846304381E-2</v>
      </c>
    </row>
    <row r="21" spans="1:18" x14ac:dyDescent="0.2">
      <c r="A21" s="63" t="s">
        <v>253</v>
      </c>
      <c r="C21" s="35">
        <v>97816</v>
      </c>
      <c r="D21" s="59">
        <v>1.0593665657970066</v>
      </c>
      <c r="E21" s="35">
        <v>78153</v>
      </c>
      <c r="F21" s="59">
        <v>0.79897971701971049</v>
      </c>
      <c r="G21" s="35">
        <v>7142</v>
      </c>
      <c r="H21" s="59">
        <v>7.3014639731741229E-2</v>
      </c>
      <c r="I21" s="35">
        <v>1343</v>
      </c>
      <c r="J21" s="59">
        <v>1.3729860145579455E-2</v>
      </c>
      <c r="K21" s="35">
        <v>13387</v>
      </c>
      <c r="L21" s="59">
        <v>0.13685900057250347</v>
      </c>
      <c r="M21" s="35">
        <v>86</v>
      </c>
      <c r="N21" s="59">
        <v>8.7920176658215423E-4</v>
      </c>
      <c r="O21" s="35">
        <v>3512</v>
      </c>
      <c r="P21" s="59">
        <v>3.5904146560889832E-2</v>
      </c>
      <c r="Q21" s="37">
        <v>19663</v>
      </c>
      <c r="R21" s="59">
        <v>0.20102028298028951</v>
      </c>
    </row>
    <row r="22" spans="1:18" x14ac:dyDescent="0.2">
      <c r="A22" s="63" t="s">
        <v>254</v>
      </c>
      <c r="C22" s="35">
        <v>100663</v>
      </c>
      <c r="D22" s="59">
        <v>1.069578693263662</v>
      </c>
      <c r="E22" s="35">
        <v>69578</v>
      </c>
      <c r="F22" s="59">
        <v>0.69119736149329947</v>
      </c>
      <c r="G22" s="35">
        <v>16093</v>
      </c>
      <c r="H22" s="59">
        <v>0.15987006149230601</v>
      </c>
      <c r="I22" s="35">
        <v>1783</v>
      </c>
      <c r="J22" s="59">
        <v>1.7712565689478755E-2</v>
      </c>
      <c r="K22" s="35">
        <v>16182</v>
      </c>
      <c r="L22" s="59">
        <v>0.16075419965627888</v>
      </c>
      <c r="M22" s="35">
        <v>95</v>
      </c>
      <c r="N22" s="59">
        <v>9.4374298401597408E-4</v>
      </c>
      <c r="O22" s="35">
        <v>3936</v>
      </c>
      <c r="P22" s="59">
        <v>3.9100761948282887E-2</v>
      </c>
      <c r="Q22" s="37">
        <v>31085</v>
      </c>
      <c r="R22" s="59">
        <v>0.30880263850670059</v>
      </c>
    </row>
    <row r="23" spans="1:18" x14ac:dyDescent="0.2">
      <c r="A23" s="63" t="s">
        <v>255</v>
      </c>
      <c r="C23" s="35">
        <v>87158</v>
      </c>
      <c r="D23" s="59">
        <v>1.0712843341976641</v>
      </c>
      <c r="E23" s="35">
        <v>63553</v>
      </c>
      <c r="F23" s="59">
        <v>0.72917001307969431</v>
      </c>
      <c r="G23" s="35">
        <v>21567</v>
      </c>
      <c r="H23" s="59">
        <v>0.24744716491888294</v>
      </c>
      <c r="I23" s="35">
        <v>2258</v>
      </c>
      <c r="J23" s="59">
        <v>2.5906973542302484E-2</v>
      </c>
      <c r="K23" s="35">
        <v>3423</v>
      </c>
      <c r="L23" s="59">
        <v>3.9273503292870417E-2</v>
      </c>
      <c r="M23" s="35">
        <v>103</v>
      </c>
      <c r="N23" s="59">
        <v>1.1817618577755341E-3</v>
      </c>
      <c r="O23" s="35">
        <v>2467</v>
      </c>
      <c r="P23" s="59">
        <v>2.8304917506138276E-2</v>
      </c>
      <c r="Q23" s="37">
        <v>23605</v>
      </c>
      <c r="R23" s="59">
        <v>0.27082998692030563</v>
      </c>
    </row>
    <row r="24" spans="1:18" x14ac:dyDescent="0.2">
      <c r="A24" s="63" t="s">
        <v>256</v>
      </c>
      <c r="C24" s="35">
        <v>97408</v>
      </c>
      <c r="D24" s="59">
        <v>1.0750657030223389</v>
      </c>
      <c r="E24" s="35">
        <v>86452</v>
      </c>
      <c r="F24" s="59">
        <v>0.88752463863337716</v>
      </c>
      <c r="G24" s="35">
        <v>7297</v>
      </c>
      <c r="H24" s="59">
        <v>7.4911711563731928E-2</v>
      </c>
      <c r="I24" s="35">
        <v>2476</v>
      </c>
      <c r="J24" s="59">
        <v>2.5418856767411301E-2</v>
      </c>
      <c r="K24" s="35">
        <v>3624</v>
      </c>
      <c r="L24" s="59">
        <v>3.7204336399474375E-2</v>
      </c>
      <c r="M24" s="35">
        <v>77</v>
      </c>
      <c r="N24" s="59">
        <v>7.9048948751642579E-4</v>
      </c>
      <c r="O24" s="35">
        <v>4794</v>
      </c>
      <c r="P24" s="59">
        <v>4.9215670170827855E-2</v>
      </c>
      <c r="Q24" s="37">
        <v>10956</v>
      </c>
      <c r="R24" s="59">
        <v>0.11247536136662287</v>
      </c>
    </row>
    <row r="25" spans="1:18" x14ac:dyDescent="0.2">
      <c r="A25" s="63" t="s">
        <v>257</v>
      </c>
      <c r="C25" s="35">
        <v>90115</v>
      </c>
      <c r="D25" s="59">
        <v>1.0575597847195251</v>
      </c>
      <c r="E25" s="35">
        <v>76697</v>
      </c>
      <c r="F25" s="59">
        <v>0.85110137047106471</v>
      </c>
      <c r="G25" s="35">
        <v>11245</v>
      </c>
      <c r="H25" s="59">
        <v>0.12478499694834379</v>
      </c>
      <c r="I25" s="35">
        <v>1556</v>
      </c>
      <c r="J25" s="59">
        <v>1.7266825722687677E-2</v>
      </c>
      <c r="K25" s="35">
        <v>2830</v>
      </c>
      <c r="L25" s="59">
        <v>3.1404316706430672E-2</v>
      </c>
      <c r="M25" s="35">
        <v>84</v>
      </c>
      <c r="N25" s="59">
        <v>9.3214226266437328E-4</v>
      </c>
      <c r="O25" s="35">
        <v>2890</v>
      </c>
      <c r="P25" s="59">
        <v>3.2070132608333794E-2</v>
      </c>
      <c r="Q25" s="37">
        <v>13418</v>
      </c>
      <c r="R25" s="59">
        <v>0.14889862952893526</v>
      </c>
    </row>
    <row r="26" spans="1:18" x14ac:dyDescent="0.2">
      <c r="A26" s="63" t="s">
        <v>258</v>
      </c>
      <c r="C26" s="35">
        <v>89813</v>
      </c>
      <c r="D26" s="59">
        <v>1.0523643570529879</v>
      </c>
      <c r="E26" s="35">
        <v>75452</v>
      </c>
      <c r="F26" s="59">
        <v>0.84010109895004059</v>
      </c>
      <c r="G26" s="35">
        <v>8783</v>
      </c>
      <c r="H26" s="59">
        <v>9.7792079097680742E-2</v>
      </c>
      <c r="I26" s="35">
        <v>1278</v>
      </c>
      <c r="J26" s="59">
        <v>1.4229565875764088E-2</v>
      </c>
      <c r="K26" s="35">
        <v>6519</v>
      </c>
      <c r="L26" s="59">
        <v>7.2584147061115878E-2</v>
      </c>
      <c r="M26" s="35">
        <v>94</v>
      </c>
      <c r="N26" s="59">
        <v>1.0466190863238061E-3</v>
      </c>
      <c r="O26" s="35">
        <v>2390</v>
      </c>
      <c r="P26" s="59">
        <v>2.661084698206273E-2</v>
      </c>
      <c r="Q26" s="37">
        <v>14361</v>
      </c>
      <c r="R26" s="59">
        <v>0.15989890104995935</v>
      </c>
    </row>
    <row r="27" spans="1:18" x14ac:dyDescent="0.2">
      <c r="A27" s="63" t="s">
        <v>259</v>
      </c>
      <c r="C27" s="35">
        <v>86679</v>
      </c>
      <c r="D27" s="59">
        <v>1.0655868203371059</v>
      </c>
      <c r="E27" s="35">
        <v>77042</v>
      </c>
      <c r="F27" s="59">
        <v>0.8888196679703273</v>
      </c>
      <c r="G27" s="35">
        <v>5526</v>
      </c>
      <c r="H27" s="59">
        <v>6.3752465995223759E-2</v>
      </c>
      <c r="I27" s="35">
        <v>1468</v>
      </c>
      <c r="J27" s="59">
        <v>1.693605140806885E-2</v>
      </c>
      <c r="K27" s="35">
        <v>5060</v>
      </c>
      <c r="L27" s="59">
        <v>5.8376307986940323E-2</v>
      </c>
      <c r="M27" s="35">
        <v>83</v>
      </c>
      <c r="N27" s="59">
        <v>9.5755604010198546E-4</v>
      </c>
      <c r="O27" s="35">
        <v>3185</v>
      </c>
      <c r="P27" s="59">
        <v>3.6744770936443662E-2</v>
      </c>
      <c r="Q27" s="37">
        <v>9637</v>
      </c>
      <c r="R27" s="59">
        <v>0.1111803320296727</v>
      </c>
    </row>
    <row r="28" spans="1:18" x14ac:dyDescent="0.2">
      <c r="A28" s="63" t="s">
        <v>260</v>
      </c>
      <c r="C28" s="35">
        <v>90316</v>
      </c>
      <c r="D28" s="59">
        <v>1.0670534567518493</v>
      </c>
      <c r="E28" s="35">
        <v>65259</v>
      </c>
      <c r="F28" s="59">
        <v>0.72256300101864568</v>
      </c>
      <c r="G28" s="35">
        <v>23958</v>
      </c>
      <c r="H28" s="59">
        <v>0.26526861242747685</v>
      </c>
      <c r="I28" s="35">
        <v>1738</v>
      </c>
      <c r="J28" s="59">
        <v>1.9243544886841754E-2</v>
      </c>
      <c r="K28" s="35">
        <v>2511</v>
      </c>
      <c r="L28" s="59">
        <v>2.7802382745028567E-2</v>
      </c>
      <c r="M28" s="35">
        <v>67</v>
      </c>
      <c r="N28" s="59">
        <v>7.4183976261127599E-4</v>
      </c>
      <c r="O28" s="35">
        <v>2839</v>
      </c>
      <c r="P28" s="59">
        <v>3.143407591124496E-2</v>
      </c>
      <c r="Q28" s="37">
        <v>25057</v>
      </c>
      <c r="R28" s="59">
        <v>0.27743699898135438</v>
      </c>
    </row>
    <row r="29" spans="1:18" x14ac:dyDescent="0.2">
      <c r="A29" s="63" t="s">
        <v>261</v>
      </c>
      <c r="C29" s="35">
        <v>89583</v>
      </c>
      <c r="D29" s="59">
        <v>1.0618086020785196</v>
      </c>
      <c r="E29" s="35">
        <v>58090</v>
      </c>
      <c r="F29" s="59">
        <v>0.64844892446111424</v>
      </c>
      <c r="G29" s="35">
        <v>20462</v>
      </c>
      <c r="H29" s="59">
        <v>0.22841387316790016</v>
      </c>
      <c r="I29" s="35">
        <v>1781</v>
      </c>
      <c r="J29" s="59">
        <v>1.9881004208387752E-2</v>
      </c>
      <c r="K29" s="35">
        <v>12191</v>
      </c>
      <c r="L29" s="59">
        <v>0.13608608776218703</v>
      </c>
      <c r="M29" s="35">
        <v>101</v>
      </c>
      <c r="N29" s="59">
        <v>1.1274460556132302E-3</v>
      </c>
      <c r="O29" s="35">
        <v>2495</v>
      </c>
      <c r="P29" s="59">
        <v>2.7851266423316923E-2</v>
      </c>
      <c r="Q29" s="37">
        <v>31493</v>
      </c>
      <c r="R29" s="59">
        <v>0.3515510755388857</v>
      </c>
    </row>
    <row r="30" spans="1:18" x14ac:dyDescent="0.2">
      <c r="A30" s="63" t="s">
        <v>262</v>
      </c>
      <c r="C30" s="35">
        <v>92691</v>
      </c>
      <c r="D30" s="59">
        <v>1.0970104972435295</v>
      </c>
      <c r="E30" s="35">
        <v>44509</v>
      </c>
      <c r="F30" s="59">
        <v>0.48018685740794681</v>
      </c>
      <c r="G30" s="35">
        <v>36907</v>
      </c>
      <c r="H30" s="59">
        <v>0.39817242234952693</v>
      </c>
      <c r="I30" s="35">
        <v>2146</v>
      </c>
      <c r="J30" s="59">
        <v>2.3152193848377942E-2</v>
      </c>
      <c r="K30" s="35">
        <v>5759</v>
      </c>
      <c r="L30" s="59">
        <v>6.2131166995716955E-2</v>
      </c>
      <c r="M30" s="35">
        <v>124</v>
      </c>
      <c r="N30" s="59">
        <v>1.3377782093191356E-3</v>
      </c>
      <c r="O30" s="35">
        <v>12238</v>
      </c>
      <c r="P30" s="59">
        <v>0.13203007843264178</v>
      </c>
      <c r="Q30" s="37">
        <v>48182</v>
      </c>
      <c r="R30" s="59">
        <v>0.51981314259205313</v>
      </c>
    </row>
    <row r="31" spans="1:18" x14ac:dyDescent="0.2">
      <c r="A31" s="63" t="s">
        <v>263</v>
      </c>
      <c r="C31" s="35">
        <v>91562</v>
      </c>
      <c r="D31" s="59">
        <v>1.047377733120727</v>
      </c>
      <c r="E31" s="35">
        <v>77107</v>
      </c>
      <c r="F31" s="59">
        <v>0.84212883073764222</v>
      </c>
      <c r="G31" s="35">
        <v>5516</v>
      </c>
      <c r="H31" s="59">
        <v>6.0243332386798014E-2</v>
      </c>
      <c r="I31" s="35">
        <v>1039</v>
      </c>
      <c r="J31" s="59">
        <v>1.1347502238920075E-2</v>
      </c>
      <c r="K31" s="35">
        <v>9647</v>
      </c>
      <c r="L31" s="59">
        <v>0.10536030230881807</v>
      </c>
      <c r="M31" s="35">
        <v>95</v>
      </c>
      <c r="N31" s="59">
        <v>1.0375483279089579E-3</v>
      </c>
      <c r="O31" s="35">
        <v>2496</v>
      </c>
      <c r="P31" s="59">
        <v>2.7260217120639568E-2</v>
      </c>
      <c r="Q31" s="37">
        <v>14455</v>
      </c>
      <c r="R31" s="59">
        <v>0.15787116926235775</v>
      </c>
    </row>
    <row r="32" spans="1:18" x14ac:dyDescent="0.2">
      <c r="A32" s="63" t="s">
        <v>264</v>
      </c>
      <c r="C32" s="35">
        <v>88385</v>
      </c>
      <c r="D32" s="59">
        <v>1.0663913559993212</v>
      </c>
      <c r="E32" s="35">
        <v>68687</v>
      </c>
      <c r="F32" s="59">
        <v>0.77713412909430335</v>
      </c>
      <c r="G32" s="35">
        <v>18605</v>
      </c>
      <c r="H32" s="59">
        <v>0.21049951914917689</v>
      </c>
      <c r="I32" s="35">
        <v>1927</v>
      </c>
      <c r="J32" s="59">
        <v>2.1802342026361939E-2</v>
      </c>
      <c r="K32" s="35">
        <v>2167</v>
      </c>
      <c r="L32" s="59">
        <v>2.4517734909769759E-2</v>
      </c>
      <c r="M32" s="35">
        <v>84</v>
      </c>
      <c r="N32" s="59">
        <v>9.5038750919273628E-4</v>
      </c>
      <c r="O32" s="35">
        <v>2783</v>
      </c>
      <c r="P32" s="59">
        <v>3.1487243310516493E-2</v>
      </c>
      <c r="Q32" s="37">
        <v>19698</v>
      </c>
      <c r="R32" s="59">
        <v>0.22286587090569668</v>
      </c>
    </row>
    <row r="33" spans="1:18" x14ac:dyDescent="0.2">
      <c r="A33" s="63" t="s">
        <v>265</v>
      </c>
      <c r="C33" s="35">
        <v>89273</v>
      </c>
      <c r="D33" s="59">
        <v>1.0601301625351451</v>
      </c>
      <c r="E33" s="35">
        <v>84125</v>
      </c>
      <c r="F33" s="59">
        <v>0.94233418838842653</v>
      </c>
      <c r="G33" s="35">
        <v>4349</v>
      </c>
      <c r="H33" s="59">
        <v>4.8715737120966024E-2</v>
      </c>
      <c r="I33" s="35">
        <v>2101</v>
      </c>
      <c r="J33" s="59">
        <v>2.3534551320107983E-2</v>
      </c>
      <c r="K33" s="35">
        <v>1344</v>
      </c>
      <c r="L33" s="59">
        <v>1.5054943824000537E-2</v>
      </c>
      <c r="M33" s="35">
        <v>62</v>
      </c>
      <c r="N33" s="59">
        <v>6.9449889664288189E-4</v>
      </c>
      <c r="O33" s="35">
        <v>2660</v>
      </c>
      <c r="P33" s="59">
        <v>2.9796242985001064E-2</v>
      </c>
      <c r="Q33" s="37">
        <v>5148</v>
      </c>
      <c r="R33" s="59">
        <v>5.7665811611573491E-2</v>
      </c>
    </row>
    <row r="34" spans="1:18" x14ac:dyDescent="0.2">
      <c r="A34" s="63" t="s">
        <v>266</v>
      </c>
      <c r="C34" s="35">
        <v>99832</v>
      </c>
      <c r="D34" s="59">
        <v>1.0605817773860085</v>
      </c>
      <c r="E34" s="35">
        <v>90486</v>
      </c>
      <c r="F34" s="59">
        <v>0.90638272297459732</v>
      </c>
      <c r="G34" s="35">
        <v>6467</v>
      </c>
      <c r="H34" s="59">
        <v>6.477882843176537E-2</v>
      </c>
      <c r="I34" s="35">
        <v>1791</v>
      </c>
      <c r="J34" s="59">
        <v>1.794013943424954E-2</v>
      </c>
      <c r="K34" s="35">
        <v>3436</v>
      </c>
      <c r="L34" s="59">
        <v>3.4417821940860648E-2</v>
      </c>
      <c r="M34" s="35">
        <v>119</v>
      </c>
      <c r="N34" s="59">
        <v>1.1920025643080375E-3</v>
      </c>
      <c r="O34" s="35">
        <v>3581</v>
      </c>
      <c r="P34" s="59">
        <v>3.5870262040227585E-2</v>
      </c>
      <c r="Q34" s="37">
        <v>9346</v>
      </c>
      <c r="R34" s="59">
        <v>9.3617277025402679E-2</v>
      </c>
    </row>
    <row r="35" spans="1:18" x14ac:dyDescent="0.2">
      <c r="A35" s="63" t="s">
        <v>267</v>
      </c>
      <c r="C35" s="35">
        <v>66872</v>
      </c>
      <c r="D35" s="59">
        <v>1.0736481636559394</v>
      </c>
      <c r="E35" s="35">
        <v>24116</v>
      </c>
      <c r="F35" s="59">
        <v>0.36062926187342986</v>
      </c>
      <c r="G35" s="35">
        <v>43131</v>
      </c>
      <c r="H35" s="59">
        <v>0.64497846632372291</v>
      </c>
      <c r="I35" s="35">
        <v>1627</v>
      </c>
      <c r="J35" s="59">
        <v>2.4330063404713484E-2</v>
      </c>
      <c r="K35" s="35">
        <v>445</v>
      </c>
      <c r="L35" s="59">
        <v>6.6545041272879531E-3</v>
      </c>
      <c r="M35" s="35">
        <v>71</v>
      </c>
      <c r="N35" s="59">
        <v>1.0617298719942576E-3</v>
      </c>
      <c r="O35" s="35">
        <v>2407</v>
      </c>
      <c r="P35" s="59">
        <v>3.5994138054791243E-2</v>
      </c>
      <c r="Q35" s="37">
        <v>42756</v>
      </c>
      <c r="R35" s="59">
        <v>0.63937073812657019</v>
      </c>
    </row>
    <row r="36" spans="1:18" x14ac:dyDescent="0.2">
      <c r="A36" s="63" t="s">
        <v>268</v>
      </c>
      <c r="C36" s="35">
        <v>95592</v>
      </c>
      <c r="D36" s="59">
        <v>1.0505167796468324</v>
      </c>
      <c r="E36" s="35">
        <v>33264</v>
      </c>
      <c r="F36" s="59">
        <v>0.34797891036906853</v>
      </c>
      <c r="G36" s="35">
        <v>60107</v>
      </c>
      <c r="H36" s="59">
        <v>0.62878692777638301</v>
      </c>
      <c r="I36" s="35">
        <v>1244</v>
      </c>
      <c r="J36" s="59">
        <v>1.3013641308896142E-2</v>
      </c>
      <c r="K36" s="35">
        <v>3160</v>
      </c>
      <c r="L36" s="59">
        <v>3.3057159594945186E-2</v>
      </c>
      <c r="M36" s="35">
        <v>95</v>
      </c>
      <c r="N36" s="59">
        <v>9.9380701313917484E-4</v>
      </c>
      <c r="O36" s="35">
        <v>2551</v>
      </c>
      <c r="P36" s="59">
        <v>2.6686333584400368E-2</v>
      </c>
      <c r="Q36" s="37">
        <v>62328</v>
      </c>
      <c r="R36" s="59">
        <v>0.65202108963093142</v>
      </c>
    </row>
    <row r="37" spans="1:18" x14ac:dyDescent="0.2">
      <c r="A37" s="63" t="s">
        <v>269</v>
      </c>
      <c r="C37" s="35">
        <v>94007</v>
      </c>
      <c r="D37" s="59">
        <v>1.057825481081196</v>
      </c>
      <c r="E37" s="35">
        <v>87114</v>
      </c>
      <c r="F37" s="59">
        <v>0.92667567308817433</v>
      </c>
      <c r="G37" s="35">
        <v>3265</v>
      </c>
      <c r="H37" s="59">
        <v>3.473145616815769E-2</v>
      </c>
      <c r="I37" s="35">
        <v>1491</v>
      </c>
      <c r="J37" s="59">
        <v>1.586052102503005E-2</v>
      </c>
      <c r="K37" s="35">
        <v>3324</v>
      </c>
      <c r="L37" s="59">
        <v>3.5359069005499594E-2</v>
      </c>
      <c r="M37" s="35">
        <v>65</v>
      </c>
      <c r="N37" s="59">
        <v>6.9143787164785604E-4</v>
      </c>
      <c r="O37" s="35">
        <v>4184</v>
      </c>
      <c r="P37" s="59">
        <v>4.4507323922686609E-2</v>
      </c>
      <c r="Q37" s="37">
        <v>6893</v>
      </c>
      <c r="R37" s="59">
        <v>7.3324326911825721E-2</v>
      </c>
    </row>
    <row r="38" spans="1:18" x14ac:dyDescent="0.2">
      <c r="A38" s="63" t="s">
        <v>270</v>
      </c>
      <c r="C38" s="35">
        <v>95583</v>
      </c>
      <c r="D38" s="59">
        <v>1.0577717795005388</v>
      </c>
      <c r="E38" s="35">
        <v>61811</v>
      </c>
      <c r="F38" s="59">
        <v>0.64667357166023243</v>
      </c>
      <c r="G38" s="35">
        <v>17969</v>
      </c>
      <c r="H38" s="59">
        <v>0.18799368088467613</v>
      </c>
      <c r="I38" s="35">
        <v>1204</v>
      </c>
      <c r="J38" s="59">
        <v>1.2596382201855978E-2</v>
      </c>
      <c r="K38" s="35">
        <v>16651</v>
      </c>
      <c r="L38" s="59">
        <v>0.17420461797599993</v>
      </c>
      <c r="M38" s="35">
        <v>79</v>
      </c>
      <c r="N38" s="59">
        <v>8.2650680560350694E-4</v>
      </c>
      <c r="O38" s="35">
        <v>3391</v>
      </c>
      <c r="P38" s="59">
        <v>3.5477019972170787E-2</v>
      </c>
      <c r="Q38" s="37">
        <v>33772</v>
      </c>
      <c r="R38" s="59">
        <v>0.35332642833976752</v>
      </c>
    </row>
    <row r="39" spans="1:18" x14ac:dyDescent="0.2">
      <c r="A39" s="63" t="s">
        <v>271</v>
      </c>
      <c r="C39" s="35">
        <v>111996</v>
      </c>
      <c r="D39" s="59">
        <v>1.0632969034608379</v>
      </c>
      <c r="E39" s="35">
        <v>83570</v>
      </c>
      <c r="F39" s="59">
        <v>0.74618736383442263</v>
      </c>
      <c r="G39" s="35">
        <v>7136</v>
      </c>
      <c r="H39" s="59">
        <v>6.3716561305760921E-2</v>
      </c>
      <c r="I39" s="35">
        <v>1599</v>
      </c>
      <c r="J39" s="59">
        <v>1.4277295617700633E-2</v>
      </c>
      <c r="K39" s="35">
        <v>21844</v>
      </c>
      <c r="L39" s="59">
        <v>0.19504268009571771</v>
      </c>
      <c r="M39" s="35">
        <v>96</v>
      </c>
      <c r="N39" s="59">
        <v>8.5717347048108858E-4</v>
      </c>
      <c r="O39" s="35">
        <v>4840</v>
      </c>
      <c r="P39" s="59">
        <v>4.3215829136754882E-2</v>
      </c>
      <c r="Q39" s="37">
        <v>28426</v>
      </c>
      <c r="R39" s="59">
        <v>0.25381263616557737</v>
      </c>
    </row>
    <row r="40" spans="1:18" x14ac:dyDescent="0.2">
      <c r="A40" s="63" t="s">
        <v>272</v>
      </c>
      <c r="C40" s="35">
        <v>98477</v>
      </c>
      <c r="D40" s="59">
        <v>1.0596179818637856</v>
      </c>
      <c r="E40" s="35">
        <v>82609</v>
      </c>
      <c r="F40" s="59">
        <v>0.83886592808473048</v>
      </c>
      <c r="G40" s="35">
        <v>9214</v>
      </c>
      <c r="H40" s="59">
        <v>9.3564994871899024E-2</v>
      </c>
      <c r="I40" s="35">
        <v>1542</v>
      </c>
      <c r="J40" s="59">
        <v>1.5658478629527708E-2</v>
      </c>
      <c r="K40" s="35">
        <v>7093</v>
      </c>
      <c r="L40" s="59">
        <v>7.2026970764747095E-2</v>
      </c>
      <c r="M40" s="35">
        <v>95</v>
      </c>
      <c r="N40" s="59">
        <v>9.6469226316804938E-4</v>
      </c>
      <c r="O40" s="35">
        <v>3795</v>
      </c>
      <c r="P40" s="59">
        <v>3.8536917249713129E-2</v>
      </c>
      <c r="Q40" s="37">
        <v>15868</v>
      </c>
      <c r="R40" s="59">
        <v>0.16113407191526954</v>
      </c>
    </row>
    <row r="41" spans="1:18" x14ac:dyDescent="0.2">
      <c r="A41" s="63" t="s">
        <v>273</v>
      </c>
      <c r="C41" s="35">
        <v>98188</v>
      </c>
      <c r="D41" s="59">
        <v>1.0540595592129385</v>
      </c>
      <c r="E41" s="35">
        <v>81663</v>
      </c>
      <c r="F41" s="59">
        <v>0.83170041145557505</v>
      </c>
      <c r="G41" s="35">
        <v>8254</v>
      </c>
      <c r="H41" s="59">
        <v>8.4063225648755444E-2</v>
      </c>
      <c r="I41" s="35">
        <v>857</v>
      </c>
      <c r="J41" s="59">
        <v>8.7281541532570166E-3</v>
      </c>
      <c r="K41" s="35">
        <v>9318</v>
      </c>
      <c r="L41" s="59">
        <v>9.4899580396789834E-2</v>
      </c>
      <c r="M41" s="35">
        <v>88</v>
      </c>
      <c r="N41" s="59">
        <v>8.9623986637878356E-4</v>
      </c>
      <c r="O41" s="35">
        <v>3316</v>
      </c>
      <c r="P41" s="59">
        <v>3.3771947692182343E-2</v>
      </c>
      <c r="Q41" s="37">
        <v>16525</v>
      </c>
      <c r="R41" s="59">
        <v>0.16829958854442498</v>
      </c>
    </row>
    <row r="42" spans="1:18" x14ac:dyDescent="0.2">
      <c r="A42" s="63" t="s">
        <v>274</v>
      </c>
      <c r="C42" s="35">
        <v>98683</v>
      </c>
      <c r="D42" s="59">
        <v>1.0550348084269834</v>
      </c>
      <c r="E42" s="35">
        <v>69297</v>
      </c>
      <c r="F42" s="59">
        <v>0.70221821387675687</v>
      </c>
      <c r="G42" s="35">
        <v>4498</v>
      </c>
      <c r="H42" s="59">
        <v>4.5580292451587408E-2</v>
      </c>
      <c r="I42" s="35">
        <v>1205</v>
      </c>
      <c r="J42" s="59">
        <v>1.221081645268182E-2</v>
      </c>
      <c r="K42" s="35">
        <v>25378</v>
      </c>
      <c r="L42" s="59">
        <v>0.25716688791382508</v>
      </c>
      <c r="M42" s="35">
        <v>70</v>
      </c>
      <c r="N42" s="59">
        <v>7.0934203459562439E-4</v>
      </c>
      <c r="O42" s="35">
        <v>3666</v>
      </c>
      <c r="P42" s="59">
        <v>3.7149255697536555E-2</v>
      </c>
      <c r="Q42" s="37">
        <v>29386</v>
      </c>
      <c r="R42" s="59">
        <v>0.29778178612324313</v>
      </c>
    </row>
    <row r="43" spans="1:18" x14ac:dyDescent="0.2">
      <c r="A43" s="63" t="s">
        <v>275</v>
      </c>
      <c r="C43" s="35">
        <v>95984</v>
      </c>
      <c r="D43" s="59">
        <v>1.0552904650775128</v>
      </c>
      <c r="E43" s="35">
        <v>93312</v>
      </c>
      <c r="F43" s="59">
        <v>0.97216202700450072</v>
      </c>
      <c r="G43" s="35">
        <v>1202</v>
      </c>
      <c r="H43" s="59">
        <v>1.2522920486747791E-2</v>
      </c>
      <c r="I43" s="35">
        <v>1951</v>
      </c>
      <c r="J43" s="59">
        <v>2.032630438406401E-2</v>
      </c>
      <c r="K43" s="35">
        <v>1691</v>
      </c>
      <c r="L43" s="59">
        <v>1.7617519586597765E-2</v>
      </c>
      <c r="M43" s="35">
        <v>102</v>
      </c>
      <c r="N43" s="59">
        <v>1.0626771128521421E-3</v>
      </c>
      <c r="O43" s="35">
        <v>3033</v>
      </c>
      <c r="P43" s="59">
        <v>3.159901650275046E-2</v>
      </c>
      <c r="Q43" s="37">
        <v>2672</v>
      </c>
      <c r="R43" s="59">
        <v>2.7837972995499251E-2</v>
      </c>
    </row>
    <row r="44" spans="1:18" x14ac:dyDescent="0.2">
      <c r="A44" s="63" t="s">
        <v>276</v>
      </c>
      <c r="C44" s="35">
        <v>94401</v>
      </c>
      <c r="D44" s="59">
        <v>1.0741729430832303</v>
      </c>
      <c r="E44" s="35">
        <v>86153</v>
      </c>
      <c r="F44" s="59">
        <v>0.9126280441944471</v>
      </c>
      <c r="G44" s="35">
        <v>5114</v>
      </c>
      <c r="H44" s="59">
        <v>5.4173154945392529E-2</v>
      </c>
      <c r="I44" s="35">
        <v>2095</v>
      </c>
      <c r="J44" s="59">
        <v>2.2192561519475431E-2</v>
      </c>
      <c r="K44" s="35">
        <v>2403</v>
      </c>
      <c r="L44" s="59">
        <v>2.5455238821622653E-2</v>
      </c>
      <c r="M44" s="35">
        <v>65</v>
      </c>
      <c r="N44" s="59">
        <v>6.8855202805055032E-4</v>
      </c>
      <c r="O44" s="35">
        <v>5573</v>
      </c>
      <c r="P44" s="59">
        <v>5.90353915742418E-2</v>
      </c>
      <c r="Q44" s="37">
        <v>8248</v>
      </c>
      <c r="R44" s="59">
        <v>8.7371955805552903E-2</v>
      </c>
    </row>
    <row r="45" spans="1:18" x14ac:dyDescent="0.2">
      <c r="A45" s="63" t="s">
        <v>277</v>
      </c>
      <c r="C45" s="35">
        <v>95980</v>
      </c>
      <c r="D45" s="59">
        <v>1.0646072098353825</v>
      </c>
      <c r="E45" s="35">
        <v>91618</v>
      </c>
      <c r="F45" s="59">
        <v>0.95455303188164198</v>
      </c>
      <c r="G45" s="35">
        <v>2721</v>
      </c>
      <c r="H45" s="59">
        <v>2.8349656178370493E-2</v>
      </c>
      <c r="I45" s="35">
        <v>2148</v>
      </c>
      <c r="J45" s="59">
        <v>2.2379662429672847E-2</v>
      </c>
      <c r="K45" s="35">
        <v>1949</v>
      </c>
      <c r="L45" s="59">
        <v>2.0306313815378205E-2</v>
      </c>
      <c r="M45" s="35">
        <v>55</v>
      </c>
      <c r="N45" s="59">
        <v>5.7303604917691186E-4</v>
      </c>
      <c r="O45" s="35">
        <v>3690</v>
      </c>
      <c r="P45" s="59">
        <v>3.8445509481141907E-2</v>
      </c>
      <c r="Q45" s="37">
        <v>4362</v>
      </c>
      <c r="R45" s="59">
        <v>4.5446968118357994E-2</v>
      </c>
    </row>
    <row r="46" spans="1:18" x14ac:dyDescent="0.2">
      <c r="A46" s="63" t="s">
        <v>278</v>
      </c>
      <c r="C46" s="35">
        <v>94576</v>
      </c>
      <c r="D46" s="59">
        <v>1.0670571815259686</v>
      </c>
      <c r="E46" s="35">
        <v>76315</v>
      </c>
      <c r="F46" s="59">
        <v>0.80691718829301307</v>
      </c>
      <c r="G46" s="35">
        <v>4113</v>
      </c>
      <c r="H46" s="59">
        <v>4.3488834376586023E-2</v>
      </c>
      <c r="I46" s="35">
        <v>1348</v>
      </c>
      <c r="J46" s="59">
        <v>1.4253087464050075E-2</v>
      </c>
      <c r="K46" s="35">
        <v>14304</v>
      </c>
      <c r="L46" s="59">
        <v>0.15124344442564711</v>
      </c>
      <c r="M46" s="35">
        <v>79</v>
      </c>
      <c r="N46" s="59">
        <v>8.3530705464388434E-4</v>
      </c>
      <c r="O46" s="35">
        <v>4759</v>
      </c>
      <c r="P46" s="59">
        <v>5.0319319912028419E-2</v>
      </c>
      <c r="Q46" s="37">
        <v>18261</v>
      </c>
      <c r="R46" s="59">
        <v>0.19308281170698696</v>
      </c>
    </row>
    <row r="47" spans="1:18" x14ac:dyDescent="0.2">
      <c r="A47" s="63" t="s">
        <v>279</v>
      </c>
      <c r="C47" s="35">
        <v>97091</v>
      </c>
      <c r="D47" s="59">
        <v>1.0724062992450381</v>
      </c>
      <c r="E47" s="35">
        <v>90333</v>
      </c>
      <c r="F47" s="59">
        <v>0.93039519625917955</v>
      </c>
      <c r="G47" s="35">
        <v>2717</v>
      </c>
      <c r="H47" s="59">
        <v>2.7984056194703937E-2</v>
      </c>
      <c r="I47" s="35">
        <v>2070</v>
      </c>
      <c r="J47" s="59">
        <v>2.1320204756362586E-2</v>
      </c>
      <c r="K47" s="35">
        <v>4275</v>
      </c>
      <c r="L47" s="59">
        <v>4.4030857649009693E-2</v>
      </c>
      <c r="M47" s="35">
        <v>66</v>
      </c>
      <c r="N47" s="59">
        <v>6.7977464440576363E-4</v>
      </c>
      <c r="O47" s="35">
        <v>4660</v>
      </c>
      <c r="P47" s="59">
        <v>4.7996209741376646E-2</v>
      </c>
      <c r="Q47" s="37">
        <v>6758</v>
      </c>
      <c r="R47" s="59">
        <v>6.9604803740820467E-2</v>
      </c>
    </row>
    <row r="48" spans="1:18" x14ac:dyDescent="0.2">
      <c r="A48" s="63" t="s">
        <v>280</v>
      </c>
      <c r="C48" s="35">
        <v>97882</v>
      </c>
      <c r="D48" s="59">
        <v>1.0566804928383156</v>
      </c>
      <c r="E48" s="35">
        <v>95431</v>
      </c>
      <c r="F48" s="59">
        <v>0.97495964528718249</v>
      </c>
      <c r="G48" s="35">
        <v>1022</v>
      </c>
      <c r="H48" s="59">
        <v>1.0441143417584439E-2</v>
      </c>
      <c r="I48" s="35">
        <v>2356</v>
      </c>
      <c r="J48" s="59">
        <v>2.4069798328599741E-2</v>
      </c>
      <c r="K48" s="35">
        <v>1331</v>
      </c>
      <c r="L48" s="59">
        <v>1.3598005762040007E-2</v>
      </c>
      <c r="M48" s="35">
        <v>158</v>
      </c>
      <c r="N48" s="59">
        <v>1.6141885126989641E-3</v>
      </c>
      <c r="O48" s="35">
        <v>3132</v>
      </c>
      <c r="P48" s="59">
        <v>3.1997711530209846E-2</v>
      </c>
      <c r="Q48" s="37">
        <v>2451</v>
      </c>
      <c r="R48" s="59">
        <v>2.5040354712817472E-2</v>
      </c>
    </row>
    <row r="49" spans="1:18" x14ac:dyDescent="0.2">
      <c r="A49" s="63" t="s">
        <v>281</v>
      </c>
      <c r="C49" s="35">
        <v>89810</v>
      </c>
      <c r="D49" s="59">
        <v>1.0678988976728652</v>
      </c>
      <c r="E49" s="35">
        <v>84271</v>
      </c>
      <c r="F49" s="59">
        <v>0.9383253535241064</v>
      </c>
      <c r="G49" s="35">
        <v>4958</v>
      </c>
      <c r="H49" s="59">
        <v>5.520543369335263E-2</v>
      </c>
      <c r="I49" s="35">
        <v>2716</v>
      </c>
      <c r="J49" s="59">
        <v>3.024162120031177E-2</v>
      </c>
      <c r="K49" s="35">
        <v>772</v>
      </c>
      <c r="L49" s="59">
        <v>8.5959247299855247E-3</v>
      </c>
      <c r="M49" s="35">
        <v>81</v>
      </c>
      <c r="N49" s="59">
        <v>9.0190401959692687E-4</v>
      </c>
      <c r="O49" s="35">
        <v>3110</v>
      </c>
      <c r="P49" s="59">
        <v>3.4628660505511638E-2</v>
      </c>
      <c r="Q49" s="37">
        <v>5539</v>
      </c>
      <c r="R49" s="59">
        <v>6.1674646475893553E-2</v>
      </c>
    </row>
    <row r="50" spans="1:18" x14ac:dyDescent="0.2">
      <c r="A50" s="63" t="s">
        <v>282</v>
      </c>
      <c r="C50" s="35">
        <v>83329</v>
      </c>
      <c r="D50" s="59">
        <v>1.0711757011364591</v>
      </c>
      <c r="E50" s="35">
        <v>55744</v>
      </c>
      <c r="F50" s="59">
        <v>0.66896278606487536</v>
      </c>
      <c r="G50" s="35">
        <v>27219</v>
      </c>
      <c r="H50" s="59">
        <v>0.32664498553924803</v>
      </c>
      <c r="I50" s="35">
        <v>2232</v>
      </c>
      <c r="J50" s="59">
        <v>2.6785392840427701E-2</v>
      </c>
      <c r="K50" s="35">
        <v>1277</v>
      </c>
      <c r="L50" s="59">
        <v>1.532479688943825E-2</v>
      </c>
      <c r="M50" s="35">
        <v>84</v>
      </c>
      <c r="N50" s="59">
        <v>1.0080524187257738E-3</v>
      </c>
      <c r="O50" s="35">
        <v>2704</v>
      </c>
      <c r="P50" s="59">
        <v>3.2449687383743958E-2</v>
      </c>
      <c r="Q50" s="37">
        <v>27585</v>
      </c>
      <c r="R50" s="59">
        <v>0.33103721393512464</v>
      </c>
    </row>
    <row r="51" spans="1:18" x14ac:dyDescent="0.2">
      <c r="A51" s="63" t="s">
        <v>283</v>
      </c>
      <c r="C51" s="35">
        <v>92933</v>
      </c>
      <c r="D51" s="59">
        <v>1.0699966642635019</v>
      </c>
      <c r="E51" s="35">
        <v>79274</v>
      </c>
      <c r="F51" s="59">
        <v>0.85302314570712234</v>
      </c>
      <c r="G51" s="35">
        <v>11650</v>
      </c>
      <c r="H51" s="59">
        <v>0.12535912969558716</v>
      </c>
      <c r="I51" s="35">
        <v>2383</v>
      </c>
      <c r="J51" s="59">
        <v>2.5642129275929969E-2</v>
      </c>
      <c r="K51" s="35">
        <v>2739</v>
      </c>
      <c r="L51" s="59">
        <v>2.9472846028859502E-2</v>
      </c>
      <c r="M51" s="35">
        <v>94</v>
      </c>
      <c r="N51" s="59">
        <v>1.0114813898184714E-3</v>
      </c>
      <c r="O51" s="35">
        <v>3298</v>
      </c>
      <c r="P51" s="59">
        <v>3.548793216618424E-2</v>
      </c>
      <c r="Q51" s="37">
        <v>13659</v>
      </c>
      <c r="R51" s="59">
        <v>0.14697685429287766</v>
      </c>
    </row>
    <row r="52" spans="1:18" x14ac:dyDescent="0.2">
      <c r="A52" s="63" t="s">
        <v>284</v>
      </c>
      <c r="C52" s="35">
        <v>97409</v>
      </c>
      <c r="D52" s="59">
        <v>1.06112371546777</v>
      </c>
      <c r="E52" s="35">
        <v>93881</v>
      </c>
      <c r="F52" s="59">
        <v>0.96378158075742493</v>
      </c>
      <c r="G52" s="35">
        <v>2468</v>
      </c>
      <c r="H52" s="59">
        <v>2.53364678828445E-2</v>
      </c>
      <c r="I52" s="35">
        <v>2561</v>
      </c>
      <c r="J52" s="59">
        <v>2.629120512478313E-2</v>
      </c>
      <c r="K52" s="35">
        <v>1296</v>
      </c>
      <c r="L52" s="59">
        <v>1.3304725436048003E-2</v>
      </c>
      <c r="M52" s="35">
        <v>89</v>
      </c>
      <c r="N52" s="59">
        <v>9.1367327454342005E-4</v>
      </c>
      <c r="O52" s="35">
        <v>3068</v>
      </c>
      <c r="P52" s="59">
        <v>3.1496062992125984E-2</v>
      </c>
      <c r="Q52" s="37">
        <v>3528</v>
      </c>
      <c r="R52" s="59">
        <v>3.6218419242575121E-2</v>
      </c>
    </row>
    <row r="53" spans="1:18" x14ac:dyDescent="0.2">
      <c r="A53" s="63" t="s">
        <v>285</v>
      </c>
      <c r="C53" s="35">
        <v>93397</v>
      </c>
      <c r="D53" s="59">
        <v>1.0729038405944518</v>
      </c>
      <c r="E53" s="35">
        <v>86634</v>
      </c>
      <c r="F53" s="59">
        <v>0.92758868057860533</v>
      </c>
      <c r="G53" s="35">
        <v>3028</v>
      </c>
      <c r="H53" s="59">
        <v>3.2420741565574909E-2</v>
      </c>
      <c r="I53" s="35">
        <v>1871</v>
      </c>
      <c r="J53" s="59">
        <v>2.0032763364990311E-2</v>
      </c>
      <c r="K53" s="35">
        <v>4635</v>
      </c>
      <c r="L53" s="59">
        <v>4.9626861676499247E-2</v>
      </c>
      <c r="M53" s="35">
        <v>91</v>
      </c>
      <c r="N53" s="59">
        <v>9.7433536409092364E-4</v>
      </c>
      <c r="O53" s="35">
        <v>3947</v>
      </c>
      <c r="P53" s="59">
        <v>4.2260458044690946E-2</v>
      </c>
      <c r="Q53" s="37">
        <v>6763</v>
      </c>
      <c r="R53" s="59">
        <v>7.2411319421394685E-2</v>
      </c>
    </row>
    <row r="54" spans="1:18" x14ac:dyDescent="0.2">
      <c r="A54" s="63" t="s">
        <v>286</v>
      </c>
      <c r="C54" s="35">
        <v>90495</v>
      </c>
      <c r="D54" s="59">
        <v>1.0866235703630034</v>
      </c>
      <c r="E54" s="35">
        <v>70200</v>
      </c>
      <c r="F54" s="59">
        <v>0.7757334659373446</v>
      </c>
      <c r="G54" s="35">
        <v>8188</v>
      </c>
      <c r="H54" s="59">
        <v>9.048013702414498E-2</v>
      </c>
      <c r="I54" s="35">
        <v>1304</v>
      </c>
      <c r="J54" s="59">
        <v>1.4409635891485717E-2</v>
      </c>
      <c r="K54" s="35">
        <v>13731</v>
      </c>
      <c r="L54" s="59">
        <v>0.15173213989723189</v>
      </c>
      <c r="M54" s="35">
        <v>174</v>
      </c>
      <c r="N54" s="59">
        <v>1.9227581634344438E-3</v>
      </c>
      <c r="O54" s="35">
        <v>4737</v>
      </c>
      <c r="P54" s="59">
        <v>5.2345433449361843E-2</v>
      </c>
      <c r="Q54" s="37">
        <v>20295</v>
      </c>
      <c r="R54" s="59">
        <v>0.2242665340626554</v>
      </c>
    </row>
    <row r="55" spans="1:18" x14ac:dyDescent="0.2">
      <c r="A55" s="63" t="s">
        <v>287</v>
      </c>
      <c r="C55" s="35">
        <v>91150</v>
      </c>
      <c r="D55" s="59">
        <v>1.0998354360943501</v>
      </c>
      <c r="E55" s="35">
        <v>57838</v>
      </c>
      <c r="F55" s="59">
        <v>0.63453647833241911</v>
      </c>
      <c r="G55" s="35">
        <v>29653</v>
      </c>
      <c r="H55" s="59">
        <v>0.32532089961601757</v>
      </c>
      <c r="I55" s="35">
        <v>2297</v>
      </c>
      <c r="J55" s="59">
        <v>2.5200219418540868E-2</v>
      </c>
      <c r="K55" s="35">
        <v>4762</v>
      </c>
      <c r="L55" s="59">
        <v>5.2243554580362041E-2</v>
      </c>
      <c r="M55" s="35">
        <v>211</v>
      </c>
      <c r="N55" s="59">
        <v>2.3148656061437191E-3</v>
      </c>
      <c r="O55" s="35">
        <v>5489</v>
      </c>
      <c r="P55" s="59">
        <v>6.0219418540866702E-2</v>
      </c>
      <c r="Q55" s="37">
        <v>33312</v>
      </c>
      <c r="R55" s="59">
        <v>0.36546352166758089</v>
      </c>
    </row>
    <row r="56" spans="1:18" x14ac:dyDescent="0.2">
      <c r="A56" s="63" t="s">
        <v>288</v>
      </c>
      <c r="C56" s="35">
        <v>97216</v>
      </c>
      <c r="D56" s="59">
        <v>1.0819206714944043</v>
      </c>
      <c r="E56" s="35">
        <v>70544</v>
      </c>
      <c r="F56" s="59">
        <v>0.72564186965108624</v>
      </c>
      <c r="G56" s="35">
        <v>10144</v>
      </c>
      <c r="H56" s="59">
        <v>0.10434496379196841</v>
      </c>
      <c r="I56" s="35">
        <v>1642</v>
      </c>
      <c r="J56" s="59">
        <v>1.6890223831468071E-2</v>
      </c>
      <c r="K56" s="35">
        <v>17507</v>
      </c>
      <c r="L56" s="59">
        <v>0.18008352534562211</v>
      </c>
      <c r="M56" s="35">
        <v>160</v>
      </c>
      <c r="N56" s="59">
        <v>1.6458196181698486E-3</v>
      </c>
      <c r="O56" s="35">
        <v>5183</v>
      </c>
      <c r="P56" s="59">
        <v>5.3314269256089536E-2</v>
      </c>
      <c r="Q56" s="37">
        <v>26672</v>
      </c>
      <c r="R56" s="59">
        <v>0.27435813034891376</v>
      </c>
    </row>
    <row r="57" spans="1:18" x14ac:dyDescent="0.2">
      <c r="A57" s="63" t="s">
        <v>289</v>
      </c>
      <c r="C57" s="35">
        <v>87975</v>
      </c>
      <c r="D57" s="59">
        <v>1.0584029553850525</v>
      </c>
      <c r="E57" s="35">
        <v>85081</v>
      </c>
      <c r="F57" s="59">
        <v>0.96710429099175899</v>
      </c>
      <c r="G57" s="35">
        <v>2021</v>
      </c>
      <c r="H57" s="59">
        <v>2.2972435350951975E-2</v>
      </c>
      <c r="I57" s="35">
        <v>2183</v>
      </c>
      <c r="J57" s="59">
        <v>2.4813867576015912E-2</v>
      </c>
      <c r="K57" s="35">
        <v>922</v>
      </c>
      <c r="L57" s="59">
        <v>1.0480250071042909E-2</v>
      </c>
      <c r="M57" s="35">
        <v>50</v>
      </c>
      <c r="N57" s="59">
        <v>5.6834327934072179E-4</v>
      </c>
      <c r="O57" s="35">
        <v>2856</v>
      </c>
      <c r="P57" s="59">
        <v>3.2463768115942031E-2</v>
      </c>
      <c r="Q57" s="37">
        <v>2894</v>
      </c>
      <c r="R57" s="59">
        <v>3.2895709008240979E-2</v>
      </c>
    </row>
    <row r="58" spans="1:18" x14ac:dyDescent="0.2">
      <c r="A58" s="63" t="s">
        <v>290</v>
      </c>
      <c r="C58" s="35">
        <v>93701</v>
      </c>
      <c r="D58" s="59">
        <v>1.0756341981408948</v>
      </c>
      <c r="E58" s="35">
        <v>87781</v>
      </c>
      <c r="F58" s="59">
        <v>0.93682031141610012</v>
      </c>
      <c r="G58" s="35">
        <v>3941</v>
      </c>
      <c r="H58" s="59">
        <v>4.2059316336004952E-2</v>
      </c>
      <c r="I58" s="35">
        <v>2643</v>
      </c>
      <c r="J58" s="59">
        <v>2.8206742724197181E-2</v>
      </c>
      <c r="K58" s="35">
        <v>964</v>
      </c>
      <c r="L58" s="59">
        <v>1.0288043884270178E-2</v>
      </c>
      <c r="M58" s="35">
        <v>61</v>
      </c>
      <c r="N58" s="59">
        <v>6.5100692628680592E-4</v>
      </c>
      <c r="O58" s="35">
        <v>5398</v>
      </c>
      <c r="P58" s="59">
        <v>5.7608776854035711E-2</v>
      </c>
      <c r="Q58" s="37">
        <v>5920</v>
      </c>
      <c r="R58" s="59">
        <v>6.3179688583899857E-2</v>
      </c>
    </row>
    <row r="59" spans="1:18" x14ac:dyDescent="0.2">
      <c r="A59" s="63" t="s">
        <v>291</v>
      </c>
      <c r="C59" s="35">
        <v>90608</v>
      </c>
      <c r="D59" s="59">
        <v>1.054079110012361</v>
      </c>
      <c r="E59" s="35">
        <v>86838</v>
      </c>
      <c r="F59" s="59">
        <v>0.95839219494967332</v>
      </c>
      <c r="G59" s="35">
        <v>1989</v>
      </c>
      <c r="H59" s="59">
        <v>2.1951704043793041E-2</v>
      </c>
      <c r="I59" s="35">
        <v>2184</v>
      </c>
      <c r="J59" s="59">
        <v>2.4103831891223733E-2</v>
      </c>
      <c r="K59" s="35">
        <v>874</v>
      </c>
      <c r="L59" s="59">
        <v>9.6459473777149914E-3</v>
      </c>
      <c r="M59" s="35">
        <v>86</v>
      </c>
      <c r="N59" s="59">
        <v>9.4914356348225321E-4</v>
      </c>
      <c r="O59" s="35">
        <v>3537</v>
      </c>
      <c r="P59" s="59">
        <v>3.9036288186473603E-2</v>
      </c>
      <c r="Q59" s="37">
        <v>3770</v>
      </c>
      <c r="R59" s="59">
        <v>4.1607805050326685E-2</v>
      </c>
    </row>
    <row r="60" spans="1:18" x14ac:dyDescent="0.2">
      <c r="A60" s="63" t="s">
        <v>292</v>
      </c>
      <c r="C60" s="35">
        <v>93166</v>
      </c>
      <c r="D60" s="59">
        <v>1.0730953352081232</v>
      </c>
      <c r="E60" s="35">
        <v>84426</v>
      </c>
      <c r="F60" s="59">
        <v>0.90618895305154246</v>
      </c>
      <c r="G60" s="35">
        <v>5176</v>
      </c>
      <c r="H60" s="59">
        <v>5.5556748169933237E-2</v>
      </c>
      <c r="I60" s="35">
        <v>2702</v>
      </c>
      <c r="J60" s="59">
        <v>2.9001996436468239E-2</v>
      </c>
      <c r="K60" s="35">
        <v>1060</v>
      </c>
      <c r="L60" s="59">
        <v>1.1377541163085246E-2</v>
      </c>
      <c r="M60" s="35">
        <v>103</v>
      </c>
      <c r="N60" s="59">
        <v>1.1055535281111134E-3</v>
      </c>
      <c r="O60" s="35">
        <v>6509</v>
      </c>
      <c r="P60" s="59">
        <v>6.9864542858982887E-2</v>
      </c>
      <c r="Q60" s="37">
        <v>8740</v>
      </c>
      <c r="R60" s="59">
        <v>9.3811046948457585E-2</v>
      </c>
    </row>
    <row r="61" spans="1:18" x14ac:dyDescent="0.2">
      <c r="A61" s="63" t="s">
        <v>293</v>
      </c>
      <c r="C61" s="35">
        <v>93342</v>
      </c>
      <c r="D61" s="59">
        <v>1.0952090163056287</v>
      </c>
      <c r="E61" s="35">
        <v>66006</v>
      </c>
      <c r="F61" s="59">
        <v>0.70714147971974028</v>
      </c>
      <c r="G61" s="35">
        <v>23960</v>
      </c>
      <c r="H61" s="59">
        <v>0.25669045017248399</v>
      </c>
      <c r="I61" s="35">
        <v>2570</v>
      </c>
      <c r="J61" s="59">
        <v>2.7533157635362432E-2</v>
      </c>
      <c r="K61" s="35">
        <v>2925</v>
      </c>
      <c r="L61" s="59">
        <v>3.1336375907951401E-2</v>
      </c>
      <c r="M61" s="35">
        <v>135</v>
      </c>
      <c r="N61" s="59">
        <v>1.4462942726746802E-3</v>
      </c>
      <c r="O61" s="35">
        <v>6633</v>
      </c>
      <c r="P61" s="59">
        <v>7.1061258597415952E-2</v>
      </c>
      <c r="Q61" s="37">
        <v>27336</v>
      </c>
      <c r="R61" s="59">
        <v>0.29285852028025972</v>
      </c>
    </row>
    <row r="62" spans="1:18" x14ac:dyDescent="0.2">
      <c r="A62" s="63" t="s">
        <v>294</v>
      </c>
      <c r="C62" s="35">
        <v>101881</v>
      </c>
      <c r="D62" s="59">
        <v>1.0718485291663804</v>
      </c>
      <c r="E62" s="35">
        <v>88586</v>
      </c>
      <c r="F62" s="59">
        <v>0.86950461813291979</v>
      </c>
      <c r="G62" s="35">
        <v>8864</v>
      </c>
      <c r="H62" s="59">
        <v>8.7003464826611435E-2</v>
      </c>
      <c r="I62" s="35">
        <v>2253</v>
      </c>
      <c r="J62" s="59">
        <v>2.2114035001619535E-2</v>
      </c>
      <c r="K62" s="35">
        <v>5291</v>
      </c>
      <c r="L62" s="59">
        <v>5.1933137680234782E-2</v>
      </c>
      <c r="M62" s="35">
        <v>115</v>
      </c>
      <c r="N62" s="59">
        <v>1.1287678762477793E-3</v>
      </c>
      <c r="O62" s="35">
        <v>4092</v>
      </c>
      <c r="P62" s="59">
        <v>4.0164505648747066E-2</v>
      </c>
      <c r="Q62" s="37">
        <v>13295</v>
      </c>
      <c r="R62" s="59">
        <v>0.13049538186708023</v>
      </c>
    </row>
    <row r="63" spans="1:18" x14ac:dyDescent="0.2">
      <c r="A63" s="63" t="s">
        <v>295</v>
      </c>
      <c r="C63" s="35">
        <v>91061</v>
      </c>
      <c r="D63" s="59">
        <v>1.0857557022215876</v>
      </c>
      <c r="E63" s="35">
        <v>70352</v>
      </c>
      <c r="F63" s="59">
        <v>0.77258101712039184</v>
      </c>
      <c r="G63" s="35">
        <v>17166</v>
      </c>
      <c r="H63" s="59">
        <v>0.1885109981221379</v>
      </c>
      <c r="I63" s="35">
        <v>2588</v>
      </c>
      <c r="J63" s="59">
        <v>2.8420509328911388E-2</v>
      </c>
      <c r="K63" s="35">
        <v>3913</v>
      </c>
      <c r="L63" s="59">
        <v>4.297119513293287E-2</v>
      </c>
      <c r="M63" s="35">
        <v>123</v>
      </c>
      <c r="N63" s="59">
        <v>1.3507429085997298E-3</v>
      </c>
      <c r="O63" s="35">
        <v>4728</v>
      </c>
      <c r="P63" s="59">
        <v>5.1921239608614007E-2</v>
      </c>
      <c r="Q63" s="37">
        <v>20709</v>
      </c>
      <c r="R63" s="59">
        <v>0.22741898287960818</v>
      </c>
    </row>
    <row r="64" spans="1:18" x14ac:dyDescent="0.2">
      <c r="A64" s="63" t="s">
        <v>296</v>
      </c>
      <c r="C64" s="35">
        <v>93547</v>
      </c>
      <c r="D64" s="59">
        <v>1.0647054421841429</v>
      </c>
      <c r="E64" s="35">
        <v>87287</v>
      </c>
      <c r="F64" s="59">
        <v>0.93308176638481188</v>
      </c>
      <c r="G64" s="35">
        <v>4961</v>
      </c>
      <c r="H64" s="59">
        <v>5.303216564935273E-2</v>
      </c>
      <c r="I64" s="35">
        <v>2611</v>
      </c>
      <c r="J64" s="59">
        <v>2.791110350946583E-2</v>
      </c>
      <c r="K64" s="35">
        <v>1455</v>
      </c>
      <c r="L64" s="59">
        <v>1.5553678899376784E-2</v>
      </c>
      <c r="M64" s="35">
        <v>74</v>
      </c>
      <c r="N64" s="59">
        <v>7.9104621206452371E-4</v>
      </c>
      <c r="O64" s="35">
        <v>3212</v>
      </c>
      <c r="P64" s="59">
        <v>3.4335681529070947E-2</v>
      </c>
      <c r="Q64" s="37">
        <v>6260</v>
      </c>
      <c r="R64" s="59">
        <v>6.6918233615188089E-2</v>
      </c>
    </row>
    <row r="65" spans="1:18" x14ac:dyDescent="0.2">
      <c r="A65" s="63" t="s">
        <v>297</v>
      </c>
      <c r="C65" s="35">
        <v>84442</v>
      </c>
      <c r="D65" s="59">
        <v>1.0771890765258996</v>
      </c>
      <c r="E65" s="35">
        <v>73788</v>
      </c>
      <c r="F65" s="59">
        <v>0.87383055825300204</v>
      </c>
      <c r="G65" s="35">
        <v>10425</v>
      </c>
      <c r="H65" s="59">
        <v>0.1234575211387698</v>
      </c>
      <c r="I65" s="35">
        <v>2171</v>
      </c>
      <c r="J65" s="59">
        <v>2.5709954761848369E-2</v>
      </c>
      <c r="K65" s="35">
        <v>1330</v>
      </c>
      <c r="L65" s="59">
        <v>1.5750455934250729E-2</v>
      </c>
      <c r="M65" s="35">
        <v>76</v>
      </c>
      <c r="N65" s="59">
        <v>9.0002605338575594E-4</v>
      </c>
      <c r="O65" s="35">
        <v>3170</v>
      </c>
      <c r="P65" s="59">
        <v>3.7540560384642714E-2</v>
      </c>
      <c r="Q65" s="37">
        <v>10654</v>
      </c>
      <c r="R65" s="59">
        <v>0.12616944174699793</v>
      </c>
    </row>
    <row r="66" spans="1:18" x14ac:dyDescent="0.2">
      <c r="A66" s="63" t="s">
        <v>298</v>
      </c>
      <c r="C66" s="35">
        <v>95532</v>
      </c>
      <c r="D66" s="59">
        <v>1.0591424862873176</v>
      </c>
      <c r="E66" s="35">
        <v>88663</v>
      </c>
      <c r="F66" s="59">
        <v>0.92809739144998538</v>
      </c>
      <c r="G66" s="35">
        <v>6185</v>
      </c>
      <c r="H66" s="59">
        <v>6.474270401540845E-2</v>
      </c>
      <c r="I66" s="35">
        <v>2398</v>
      </c>
      <c r="J66" s="59">
        <v>2.5101536657873801E-2</v>
      </c>
      <c r="K66" s="35">
        <v>1099</v>
      </c>
      <c r="L66" s="59">
        <v>1.1503998660134823E-2</v>
      </c>
      <c r="M66" s="35">
        <v>67</v>
      </c>
      <c r="N66" s="59">
        <v>7.0133567809739148E-4</v>
      </c>
      <c r="O66" s="35">
        <v>2770</v>
      </c>
      <c r="P66" s="59">
        <v>2.8995519825817526E-2</v>
      </c>
      <c r="Q66" s="37">
        <v>6869</v>
      </c>
      <c r="R66" s="59">
        <v>7.1902608550014652E-2</v>
      </c>
    </row>
    <row r="67" spans="1:18" x14ac:dyDescent="0.2">
      <c r="A67" s="63" t="s">
        <v>299</v>
      </c>
      <c r="C67" s="35">
        <v>91736</v>
      </c>
      <c r="D67" s="59">
        <v>1.0811676986134124</v>
      </c>
      <c r="E67" s="35">
        <v>82317</v>
      </c>
      <c r="F67" s="59">
        <v>0.89732493241475542</v>
      </c>
      <c r="G67" s="35">
        <v>4539</v>
      </c>
      <c r="H67" s="59">
        <v>4.9478939565710298E-2</v>
      </c>
      <c r="I67" s="35">
        <v>3200</v>
      </c>
      <c r="J67" s="59">
        <v>3.4882706898055289E-2</v>
      </c>
      <c r="K67" s="35">
        <v>944</v>
      </c>
      <c r="L67" s="59">
        <v>1.0290398534926311E-2</v>
      </c>
      <c r="M67" s="35">
        <v>121</v>
      </c>
      <c r="N67" s="59">
        <v>1.3190023545827155E-3</v>
      </c>
      <c r="O67" s="35">
        <v>8061</v>
      </c>
      <c r="P67" s="59">
        <v>8.7871718845382404E-2</v>
      </c>
      <c r="Q67" s="37">
        <v>9419</v>
      </c>
      <c r="R67" s="59">
        <v>0.10267506758524461</v>
      </c>
    </row>
    <row r="68" spans="1:18" x14ac:dyDescent="0.2">
      <c r="A68" s="63" t="s">
        <v>300</v>
      </c>
      <c r="C68" s="35">
        <v>96005</v>
      </c>
      <c r="D68" s="59">
        <v>1.0846726732982659</v>
      </c>
      <c r="E68" s="35">
        <v>83263</v>
      </c>
      <c r="F68" s="59">
        <v>0.8672777459507317</v>
      </c>
      <c r="G68" s="35">
        <v>9572</v>
      </c>
      <c r="H68" s="59">
        <v>9.9703140461434303E-2</v>
      </c>
      <c r="I68" s="35">
        <v>2553</v>
      </c>
      <c r="J68" s="59">
        <v>2.6592364980990574E-2</v>
      </c>
      <c r="K68" s="35">
        <v>3258</v>
      </c>
      <c r="L68" s="59">
        <v>3.3935732513931567E-2</v>
      </c>
      <c r="M68" s="35">
        <v>123</v>
      </c>
      <c r="N68" s="59">
        <v>1.2811832717045987E-3</v>
      </c>
      <c r="O68" s="35">
        <v>5365</v>
      </c>
      <c r="P68" s="59">
        <v>5.5882506119472944E-2</v>
      </c>
      <c r="Q68" s="37">
        <v>12742</v>
      </c>
      <c r="R68" s="59">
        <v>0.13272225404926827</v>
      </c>
    </row>
    <row r="69" spans="1:18" x14ac:dyDescent="0.2">
      <c r="A69" s="63" t="s">
        <v>301</v>
      </c>
      <c r="C69" s="35">
        <v>92000</v>
      </c>
      <c r="D69" s="59">
        <v>1.1255652173913042</v>
      </c>
      <c r="E69" s="35">
        <v>62031</v>
      </c>
      <c r="F69" s="59">
        <v>0.67425000000000002</v>
      </c>
      <c r="G69" s="35">
        <v>25560</v>
      </c>
      <c r="H69" s="59">
        <v>0.27782608695652172</v>
      </c>
      <c r="I69" s="35">
        <v>2985</v>
      </c>
      <c r="J69" s="59">
        <v>3.2445652173913042E-2</v>
      </c>
      <c r="K69" s="35">
        <v>4099</v>
      </c>
      <c r="L69" s="59">
        <v>4.4554347826086957E-2</v>
      </c>
      <c r="M69" s="35">
        <v>167</v>
      </c>
      <c r="N69" s="59">
        <v>1.8152173913043479E-3</v>
      </c>
      <c r="O69" s="35">
        <v>8710</v>
      </c>
      <c r="P69" s="59">
        <v>9.4673913043478261E-2</v>
      </c>
      <c r="Q69" s="37">
        <v>29969</v>
      </c>
      <c r="R69" s="59">
        <v>0.32574999999999998</v>
      </c>
    </row>
    <row r="70" spans="1:18" x14ac:dyDescent="0.2">
      <c r="A70" s="63" t="s">
        <v>302</v>
      </c>
      <c r="C70" s="35">
        <v>96895</v>
      </c>
      <c r="D70" s="59">
        <v>1.0649672325713402</v>
      </c>
      <c r="E70" s="35">
        <v>75924</v>
      </c>
      <c r="F70" s="59">
        <v>0.7835698436451829</v>
      </c>
      <c r="G70" s="35">
        <v>9461</v>
      </c>
      <c r="H70" s="59">
        <v>9.7641777181485118E-2</v>
      </c>
      <c r="I70" s="35">
        <v>1451</v>
      </c>
      <c r="J70" s="59">
        <v>1.4974972908818825E-2</v>
      </c>
      <c r="K70" s="35">
        <v>12118</v>
      </c>
      <c r="L70" s="59">
        <v>0.12506321275607615</v>
      </c>
      <c r="M70" s="35">
        <v>125</v>
      </c>
      <c r="N70" s="59">
        <v>1.2900562464523452E-3</v>
      </c>
      <c r="O70" s="35">
        <v>4111</v>
      </c>
      <c r="P70" s="59">
        <v>4.2427369833324735E-2</v>
      </c>
      <c r="Q70" s="37">
        <v>20971</v>
      </c>
      <c r="R70" s="59">
        <v>0.21643015635481708</v>
      </c>
    </row>
    <row r="71" spans="1:18" x14ac:dyDescent="0.2">
      <c r="A71" s="63" t="s">
        <v>303</v>
      </c>
      <c r="C71" s="35">
        <v>90213</v>
      </c>
      <c r="D71" s="59">
        <v>1.0503142562601844</v>
      </c>
      <c r="E71" s="35">
        <v>83486</v>
      </c>
      <c r="F71" s="59">
        <v>0.92543203307727273</v>
      </c>
      <c r="G71" s="35">
        <v>4951</v>
      </c>
      <c r="H71" s="59">
        <v>5.4881225543990331E-2</v>
      </c>
      <c r="I71" s="35">
        <v>1865</v>
      </c>
      <c r="J71" s="59">
        <v>2.0673295423054325E-2</v>
      </c>
      <c r="K71" s="35">
        <v>721</v>
      </c>
      <c r="L71" s="59">
        <v>7.9921962466606815E-3</v>
      </c>
      <c r="M71" s="35">
        <v>117</v>
      </c>
      <c r="N71" s="59">
        <v>1.2969305975857137E-3</v>
      </c>
      <c r="O71" s="35">
        <v>3612</v>
      </c>
      <c r="P71" s="59">
        <v>4.0038575371620498E-2</v>
      </c>
      <c r="Q71" s="37">
        <v>6727</v>
      </c>
      <c r="R71" s="59">
        <v>7.4567966922727325E-2</v>
      </c>
    </row>
    <row r="72" spans="1:18" x14ac:dyDescent="0.2">
      <c r="A72" s="63" t="s">
        <v>304</v>
      </c>
      <c r="C72" s="35">
        <v>95289</v>
      </c>
      <c r="D72" s="59">
        <v>1.0729255213088602</v>
      </c>
      <c r="E72" s="35">
        <v>82833</v>
      </c>
      <c r="F72" s="59">
        <v>0.86928186884110448</v>
      </c>
      <c r="G72" s="35">
        <v>9507</v>
      </c>
      <c r="H72" s="59">
        <v>9.977017284261562E-2</v>
      </c>
      <c r="I72" s="35">
        <v>2329</v>
      </c>
      <c r="J72" s="59">
        <v>2.4441436052429977E-2</v>
      </c>
      <c r="K72" s="35">
        <v>2967</v>
      </c>
      <c r="L72" s="59">
        <v>3.1136857349746562E-2</v>
      </c>
      <c r="M72" s="35">
        <v>126</v>
      </c>
      <c r="N72" s="59">
        <v>1.3222932342662847E-3</v>
      </c>
      <c r="O72" s="35">
        <v>4476</v>
      </c>
      <c r="P72" s="59">
        <v>4.6972892988697543E-2</v>
      </c>
      <c r="Q72" s="37">
        <v>12456</v>
      </c>
      <c r="R72" s="59">
        <v>0.13071813115889558</v>
      </c>
    </row>
    <row r="73" spans="1:18" x14ac:dyDescent="0.2">
      <c r="A73" s="63" t="s">
        <v>305</v>
      </c>
      <c r="C73" s="35">
        <v>106047</v>
      </c>
      <c r="D73" s="59">
        <v>1.0734862843833395</v>
      </c>
      <c r="E73" s="35">
        <v>78340</v>
      </c>
      <c r="F73" s="59">
        <v>0.73872905409865441</v>
      </c>
      <c r="G73" s="35">
        <v>16499</v>
      </c>
      <c r="H73" s="59">
        <v>0.15558195894273294</v>
      </c>
      <c r="I73" s="35">
        <v>2294</v>
      </c>
      <c r="J73" s="59">
        <v>2.1631917923185001E-2</v>
      </c>
      <c r="K73" s="35">
        <v>9257</v>
      </c>
      <c r="L73" s="59">
        <v>8.7291483964657177E-2</v>
      </c>
      <c r="M73" s="35">
        <v>139</v>
      </c>
      <c r="N73" s="59">
        <v>1.3107395777344007E-3</v>
      </c>
      <c r="O73" s="35">
        <v>7311</v>
      </c>
      <c r="P73" s="59">
        <v>6.8941129876375573E-2</v>
      </c>
      <c r="Q73" s="37">
        <v>27707</v>
      </c>
      <c r="R73" s="59">
        <v>0.26127094590134564</v>
      </c>
    </row>
    <row r="74" spans="1:18" x14ac:dyDescent="0.2">
      <c r="A74" s="63" t="s">
        <v>306</v>
      </c>
      <c r="C74" s="35">
        <v>102343</v>
      </c>
      <c r="D74" s="59">
        <v>1.0598477668233293</v>
      </c>
      <c r="E74" s="35">
        <v>97084</v>
      </c>
      <c r="F74" s="59">
        <v>0.94861397457569152</v>
      </c>
      <c r="G74" s="35">
        <v>2595</v>
      </c>
      <c r="H74" s="59">
        <v>2.5355911005149352E-2</v>
      </c>
      <c r="I74" s="35">
        <v>1692</v>
      </c>
      <c r="J74" s="59">
        <v>1.6532640239195647E-2</v>
      </c>
      <c r="K74" s="35">
        <v>3378</v>
      </c>
      <c r="L74" s="59">
        <v>3.300665409456436E-2</v>
      </c>
      <c r="M74" s="35">
        <v>117</v>
      </c>
      <c r="N74" s="59">
        <v>1.1432144846252308E-3</v>
      </c>
      <c r="O74" s="35">
        <v>3602</v>
      </c>
      <c r="P74" s="59">
        <v>3.5195372424103262E-2</v>
      </c>
      <c r="Q74" s="37">
        <v>5259</v>
      </c>
      <c r="R74" s="59">
        <v>5.1386025424308451E-2</v>
      </c>
    </row>
    <row r="75" spans="1:18" x14ac:dyDescent="0.2">
      <c r="A75" s="63" t="s">
        <v>307</v>
      </c>
      <c r="C75" s="35">
        <v>98047</v>
      </c>
      <c r="D75" s="59">
        <v>1.0705070017440617</v>
      </c>
      <c r="E75" s="35">
        <v>89970</v>
      </c>
      <c r="F75" s="59">
        <v>0.917621140881414</v>
      </c>
      <c r="G75" s="35">
        <v>4340</v>
      </c>
      <c r="H75" s="59">
        <v>4.4264485399859249E-2</v>
      </c>
      <c r="I75" s="35">
        <v>2167</v>
      </c>
      <c r="J75" s="59">
        <v>2.2101645129376728E-2</v>
      </c>
      <c r="K75" s="35">
        <v>2237</v>
      </c>
      <c r="L75" s="59">
        <v>2.2815588442277684E-2</v>
      </c>
      <c r="M75" s="35">
        <v>115</v>
      </c>
      <c r="N75" s="59">
        <v>1.1729068711944272E-3</v>
      </c>
      <c r="O75" s="35">
        <v>6131</v>
      </c>
      <c r="P75" s="59">
        <v>6.2531235019939416E-2</v>
      </c>
      <c r="Q75" s="37">
        <v>8077</v>
      </c>
      <c r="R75" s="59">
        <v>8.2378859118585987E-2</v>
      </c>
    </row>
    <row r="76" spans="1:18" x14ac:dyDescent="0.2">
      <c r="A76" s="63" t="s">
        <v>308</v>
      </c>
      <c r="C76" s="35">
        <v>100794</v>
      </c>
      <c r="D76" s="59">
        <v>1.1091930075202889</v>
      </c>
      <c r="E76" s="35">
        <v>58871</v>
      </c>
      <c r="F76" s="59">
        <v>0.58407246463083118</v>
      </c>
      <c r="G76" s="35">
        <v>27297</v>
      </c>
      <c r="H76" s="59">
        <v>0.27081969164831238</v>
      </c>
      <c r="I76" s="35">
        <v>3368</v>
      </c>
      <c r="J76" s="59">
        <v>3.3414687382185448E-2</v>
      </c>
      <c r="K76" s="35">
        <v>2065</v>
      </c>
      <c r="L76" s="59">
        <v>2.0487330595075105E-2</v>
      </c>
      <c r="M76" s="35">
        <v>173</v>
      </c>
      <c r="N76" s="59">
        <v>1.7163720062702145E-3</v>
      </c>
      <c r="O76" s="35">
        <v>20026</v>
      </c>
      <c r="P76" s="59">
        <v>0.19868246125761455</v>
      </c>
      <c r="Q76" s="37">
        <v>41923</v>
      </c>
      <c r="R76" s="59">
        <v>0.41592753536916882</v>
      </c>
    </row>
    <row r="77" spans="1:18" x14ac:dyDescent="0.2">
      <c r="A77" s="63" t="s">
        <v>312</v>
      </c>
      <c r="C77" s="35">
        <v>98123</v>
      </c>
      <c r="D77" s="59">
        <v>1.0769646260305943</v>
      </c>
      <c r="E77" s="35">
        <v>76549</v>
      </c>
      <c r="F77" s="59">
        <v>0.78013309825423194</v>
      </c>
      <c r="G77" s="35">
        <v>16420</v>
      </c>
      <c r="H77" s="59">
        <v>0.16734099038961303</v>
      </c>
      <c r="I77" s="35">
        <v>1944</v>
      </c>
      <c r="J77" s="59">
        <v>1.9811868776943225E-2</v>
      </c>
      <c r="K77" s="35">
        <v>4235</v>
      </c>
      <c r="L77" s="59">
        <v>4.3160115365408723E-2</v>
      </c>
      <c r="M77" s="35">
        <v>154</v>
      </c>
      <c r="N77" s="59">
        <v>1.5694587405603172E-3</v>
      </c>
      <c r="O77" s="35">
        <v>6373</v>
      </c>
      <c r="P77" s="59">
        <v>6.4949094503837027E-2</v>
      </c>
      <c r="Q77" s="37">
        <v>21574</v>
      </c>
      <c r="R77" s="59">
        <v>0.21986690174576806</v>
      </c>
    </row>
    <row r="78" spans="1:18" x14ac:dyDescent="0.2">
      <c r="A78" s="63" t="s">
        <v>313</v>
      </c>
      <c r="C78" s="35">
        <v>103428</v>
      </c>
      <c r="D78" s="59">
        <v>1.105619368062807</v>
      </c>
      <c r="E78" s="35">
        <v>79715</v>
      </c>
      <c r="F78" s="59">
        <v>0.77072939629500714</v>
      </c>
      <c r="G78" s="35">
        <v>10499</v>
      </c>
      <c r="H78" s="59">
        <v>0.10151022933828363</v>
      </c>
      <c r="I78" s="35">
        <v>2691</v>
      </c>
      <c r="J78" s="59">
        <v>2.6018099547511313E-2</v>
      </c>
      <c r="K78" s="35">
        <v>4144</v>
      </c>
      <c r="L78" s="59">
        <v>4.0066519704528757E-2</v>
      </c>
      <c r="M78" s="35">
        <v>167</v>
      </c>
      <c r="N78" s="59">
        <v>1.6146498046950535E-3</v>
      </c>
      <c r="O78" s="35">
        <v>17136</v>
      </c>
      <c r="P78" s="59">
        <v>0.16568047337278108</v>
      </c>
      <c r="Q78" s="37">
        <v>23713</v>
      </c>
      <c r="R78" s="59">
        <v>0.22927060370499286</v>
      </c>
    </row>
    <row r="79" spans="1:18" x14ac:dyDescent="0.2">
      <c r="A79" s="63" t="s">
        <v>314</v>
      </c>
      <c r="C79" s="35">
        <v>89724</v>
      </c>
      <c r="D79" s="59">
        <v>1.0769805180330791</v>
      </c>
      <c r="E79" s="35">
        <v>79766</v>
      </c>
      <c r="F79" s="59">
        <v>0.88901520217556063</v>
      </c>
      <c r="G79" s="35">
        <v>6603</v>
      </c>
      <c r="H79" s="59">
        <v>7.3592349872943691E-2</v>
      </c>
      <c r="I79" s="35">
        <v>2697</v>
      </c>
      <c r="J79" s="59">
        <v>3.0058847131202354E-2</v>
      </c>
      <c r="K79" s="35">
        <v>2076</v>
      </c>
      <c r="L79" s="59">
        <v>2.3137622040925506E-2</v>
      </c>
      <c r="M79" s="35">
        <v>162</v>
      </c>
      <c r="N79" s="59">
        <v>1.8055369800722215E-3</v>
      </c>
      <c r="O79" s="35">
        <v>5327</v>
      </c>
      <c r="P79" s="59">
        <v>5.9370959832374837E-2</v>
      </c>
      <c r="Q79" s="37">
        <v>9958</v>
      </c>
      <c r="R79" s="59">
        <v>0.11098479782443939</v>
      </c>
    </row>
    <row r="80" spans="1:18" x14ac:dyDescent="0.2">
      <c r="A80" s="63" t="s">
        <v>315</v>
      </c>
      <c r="C80" s="35">
        <v>83954</v>
      </c>
      <c r="D80" s="59">
        <v>1.0672034685661196</v>
      </c>
      <c r="E80" s="35">
        <v>62485</v>
      </c>
      <c r="F80" s="59">
        <v>0.74427662767706126</v>
      </c>
      <c r="G80" s="35">
        <v>18194</v>
      </c>
      <c r="H80" s="59">
        <v>0.21671391476284632</v>
      </c>
      <c r="I80" s="35">
        <v>2011</v>
      </c>
      <c r="J80" s="59">
        <v>2.395359363460943E-2</v>
      </c>
      <c r="K80" s="35">
        <v>2354</v>
      </c>
      <c r="L80" s="59">
        <v>2.8039164304261857E-2</v>
      </c>
      <c r="M80" s="35">
        <v>86</v>
      </c>
      <c r="N80" s="59">
        <v>1.0243704886009005E-3</v>
      </c>
      <c r="O80" s="35">
        <v>4466</v>
      </c>
      <c r="P80" s="59">
        <v>5.3195797698739784E-2</v>
      </c>
      <c r="Q80" s="37">
        <v>21469</v>
      </c>
      <c r="R80" s="59">
        <v>0.25572337232293874</v>
      </c>
    </row>
    <row r="81" spans="1:18" x14ac:dyDescent="0.2">
      <c r="A81" s="63" t="s">
        <v>316</v>
      </c>
      <c r="C81" s="35">
        <v>97571</v>
      </c>
      <c r="D81" s="59">
        <v>1.0676737965174079</v>
      </c>
      <c r="E81" s="35">
        <v>90852</v>
      </c>
      <c r="F81" s="59">
        <v>0.93113732563979046</v>
      </c>
      <c r="G81" s="35">
        <v>2460</v>
      </c>
      <c r="H81" s="59">
        <v>2.5212409424931588E-2</v>
      </c>
      <c r="I81" s="35">
        <v>2397</v>
      </c>
      <c r="J81" s="59">
        <v>2.4566725768927242E-2</v>
      </c>
      <c r="K81" s="35">
        <v>1283</v>
      </c>
      <c r="L81" s="59">
        <v>1.3149398899263101E-2</v>
      </c>
      <c r="M81" s="35">
        <v>70</v>
      </c>
      <c r="N81" s="59">
        <v>7.174262844492728E-4</v>
      </c>
      <c r="O81" s="35">
        <v>7112</v>
      </c>
      <c r="P81" s="59">
        <v>7.2890510500046121E-2</v>
      </c>
      <c r="Q81" s="37">
        <v>6719</v>
      </c>
      <c r="R81" s="59">
        <v>6.8862674360209486E-2</v>
      </c>
    </row>
    <row r="82" spans="1:18" x14ac:dyDescent="0.2">
      <c r="A82" s="63" t="s">
        <v>317</v>
      </c>
      <c r="C82" s="35">
        <v>84301</v>
      </c>
      <c r="D82" s="59">
        <v>1.0497740240329296</v>
      </c>
      <c r="E82" s="35">
        <v>81803</v>
      </c>
      <c r="F82" s="59">
        <v>0.97036808578783174</v>
      </c>
      <c r="G82" s="35">
        <v>1705</v>
      </c>
      <c r="H82" s="59">
        <v>2.0225145609186132E-2</v>
      </c>
      <c r="I82" s="35">
        <v>1788</v>
      </c>
      <c r="J82" s="59">
        <v>2.1209712814794605E-2</v>
      </c>
      <c r="K82" s="35">
        <v>691</v>
      </c>
      <c r="L82" s="59">
        <v>8.1968185430777805E-3</v>
      </c>
      <c r="M82" s="35">
        <v>53</v>
      </c>
      <c r="N82" s="59">
        <v>6.2869954093071258E-4</v>
      </c>
      <c r="O82" s="35">
        <v>2457</v>
      </c>
      <c r="P82" s="59">
        <v>2.9145561737108694E-2</v>
      </c>
      <c r="Q82" s="37">
        <v>2498</v>
      </c>
      <c r="R82" s="59">
        <v>2.9631914212168303E-2</v>
      </c>
    </row>
    <row r="83" spans="1:18" x14ac:dyDescent="0.2">
      <c r="A83" s="63" t="s">
        <v>318</v>
      </c>
      <c r="C83" s="35">
        <v>88619</v>
      </c>
      <c r="D83" s="59">
        <v>1.0599645674178224</v>
      </c>
      <c r="E83" s="35">
        <v>85296</v>
      </c>
      <c r="F83" s="59">
        <v>0.96250239790564096</v>
      </c>
      <c r="G83" s="35">
        <v>1516</v>
      </c>
      <c r="H83" s="59">
        <v>1.7106940949457791E-2</v>
      </c>
      <c r="I83" s="35">
        <v>2384</v>
      </c>
      <c r="J83" s="59">
        <v>2.6901680226587978E-2</v>
      </c>
      <c r="K83" s="35">
        <v>764</v>
      </c>
      <c r="L83" s="59">
        <v>8.6211760457689662E-3</v>
      </c>
      <c r="M83" s="35">
        <v>70</v>
      </c>
      <c r="N83" s="59">
        <v>7.8989832880082145E-4</v>
      </c>
      <c r="O83" s="35">
        <v>3903</v>
      </c>
      <c r="P83" s="59">
        <v>4.4042473961565805E-2</v>
      </c>
      <c r="Q83" s="37">
        <v>3323</v>
      </c>
      <c r="R83" s="59">
        <v>3.7497602094358998E-2</v>
      </c>
    </row>
    <row r="84" spans="1:18" x14ac:dyDescent="0.2">
      <c r="A84" s="63" t="s">
        <v>319</v>
      </c>
      <c r="C84" s="35">
        <v>84913</v>
      </c>
      <c r="D84" s="59">
        <v>1.0652668024919625</v>
      </c>
      <c r="E84" s="35">
        <v>80179</v>
      </c>
      <c r="F84" s="59">
        <v>0.94424881937983585</v>
      </c>
      <c r="G84" s="35">
        <v>4287</v>
      </c>
      <c r="H84" s="59">
        <v>5.0486969015345121E-2</v>
      </c>
      <c r="I84" s="35">
        <v>2218</v>
      </c>
      <c r="J84" s="59">
        <v>2.6120853108475735E-2</v>
      </c>
      <c r="K84" s="35">
        <v>778</v>
      </c>
      <c r="L84" s="59">
        <v>9.1623190795284588E-3</v>
      </c>
      <c r="M84" s="35">
        <v>70</v>
      </c>
      <c r="N84" s="59">
        <v>8.2437318196271474E-4</v>
      </c>
      <c r="O84" s="35">
        <v>2923</v>
      </c>
      <c r="P84" s="59">
        <v>3.4423468726814503E-2</v>
      </c>
      <c r="Q84" s="37">
        <v>4734</v>
      </c>
      <c r="R84" s="59">
        <v>5.5751180620164167E-2</v>
      </c>
    </row>
    <row r="85" spans="1:18" x14ac:dyDescent="0.2">
      <c r="A85" s="63" t="s">
        <v>320</v>
      </c>
      <c r="C85" s="35">
        <v>84730</v>
      </c>
      <c r="D85" s="59">
        <v>1.04487194618199</v>
      </c>
      <c r="E85" s="35">
        <v>82797</v>
      </c>
      <c r="F85" s="59">
        <v>0.97718635666233922</v>
      </c>
      <c r="G85" s="35">
        <v>952</v>
      </c>
      <c r="H85" s="59">
        <v>1.1235689838309925E-2</v>
      </c>
      <c r="I85" s="35">
        <v>1723</v>
      </c>
      <c r="J85" s="59">
        <v>2.0335182343915969E-2</v>
      </c>
      <c r="K85" s="35">
        <v>513</v>
      </c>
      <c r="L85" s="59">
        <v>6.0545261418623866E-3</v>
      </c>
      <c r="M85" s="35">
        <v>54</v>
      </c>
      <c r="N85" s="59">
        <v>6.3731854124867229E-4</v>
      </c>
      <c r="O85" s="35">
        <v>2493</v>
      </c>
      <c r="P85" s="59">
        <v>2.9422872654313703E-2</v>
      </c>
      <c r="Q85" s="37">
        <v>1933</v>
      </c>
      <c r="R85" s="59">
        <v>2.2813643337660804E-2</v>
      </c>
    </row>
    <row r="86" spans="1:18" x14ac:dyDescent="0.2">
      <c r="A86" s="63" t="s">
        <v>321</v>
      </c>
      <c r="C86" s="35">
        <v>89654</v>
      </c>
      <c r="D86" s="59">
        <v>1.0526133803288198</v>
      </c>
      <c r="E86" s="35">
        <v>87794</v>
      </c>
      <c r="F86" s="59">
        <v>0.97925357485444042</v>
      </c>
      <c r="G86" s="35">
        <v>1058</v>
      </c>
      <c r="H86" s="59">
        <v>1.1800923550538737E-2</v>
      </c>
      <c r="I86" s="35">
        <v>2082</v>
      </c>
      <c r="J86" s="59">
        <v>2.3222611372610256E-2</v>
      </c>
      <c r="K86" s="35">
        <v>667</v>
      </c>
      <c r="L86" s="59">
        <v>7.4397126731657257E-3</v>
      </c>
      <c r="M86" s="35">
        <v>114</v>
      </c>
      <c r="N86" s="59">
        <v>1.2715550895665559E-3</v>
      </c>
      <c r="O86" s="35">
        <v>2656</v>
      </c>
      <c r="P86" s="59">
        <v>2.9625002788498004E-2</v>
      </c>
      <c r="Q86" s="37">
        <v>1860</v>
      </c>
      <c r="R86" s="59">
        <v>2.0746425145559595E-2</v>
      </c>
    </row>
    <row r="87" spans="1:18" x14ac:dyDescent="0.2">
      <c r="A87" s="63" t="s">
        <v>322</v>
      </c>
      <c r="C87" s="35">
        <v>103390</v>
      </c>
      <c r="D87" s="59">
        <v>1.0558177773479058</v>
      </c>
      <c r="E87" s="35">
        <v>95364</v>
      </c>
      <c r="F87" s="59">
        <v>0.9223716026695038</v>
      </c>
      <c r="G87" s="35">
        <v>5048</v>
      </c>
      <c r="H87" s="59">
        <v>4.8824837992068867E-2</v>
      </c>
      <c r="I87" s="35">
        <v>1743</v>
      </c>
      <c r="J87" s="59">
        <v>1.6858496953283682E-2</v>
      </c>
      <c r="K87" s="35">
        <v>3057</v>
      </c>
      <c r="L87" s="59">
        <v>2.9567656446464842E-2</v>
      </c>
      <c r="M87" s="35">
        <v>92</v>
      </c>
      <c r="N87" s="59">
        <v>8.8983460682851337E-4</v>
      </c>
      <c r="O87" s="35">
        <v>3857</v>
      </c>
      <c r="P87" s="59">
        <v>3.730534867975626E-2</v>
      </c>
      <c r="Q87" s="37">
        <v>8026</v>
      </c>
      <c r="R87" s="59">
        <v>7.7628397330496174E-2</v>
      </c>
    </row>
    <row r="88" spans="1:18" x14ac:dyDescent="0.2">
      <c r="A88" s="63" t="s">
        <v>323</v>
      </c>
      <c r="C88" s="35">
        <v>97960</v>
      </c>
      <c r="D88" s="59">
        <v>1.0524295630869742</v>
      </c>
      <c r="E88" s="35">
        <v>95469</v>
      </c>
      <c r="F88" s="59">
        <v>0.97457125357288688</v>
      </c>
      <c r="G88" s="35">
        <v>1177</v>
      </c>
      <c r="H88" s="59">
        <v>1.2015108207431605E-2</v>
      </c>
      <c r="I88" s="35">
        <v>2243</v>
      </c>
      <c r="J88" s="59">
        <v>2.2897100857492855E-2</v>
      </c>
      <c r="K88" s="35">
        <v>761</v>
      </c>
      <c r="L88" s="59">
        <v>7.7684769293589221E-3</v>
      </c>
      <c r="M88" s="35">
        <v>104</v>
      </c>
      <c r="N88" s="59">
        <v>1.0616578195181707E-3</v>
      </c>
      <c r="O88" s="35">
        <v>3342</v>
      </c>
      <c r="P88" s="59">
        <v>3.4115965700285834E-2</v>
      </c>
      <c r="Q88" s="37">
        <v>2491</v>
      </c>
      <c r="R88" s="59">
        <v>2.5428746427113107E-2</v>
      </c>
    </row>
    <row r="89" spans="1:18" x14ac:dyDescent="0.2">
      <c r="A89" s="63" t="s">
        <v>324</v>
      </c>
      <c r="C89" s="35">
        <v>102154</v>
      </c>
      <c r="D89" s="59">
        <v>1.0533508232668325</v>
      </c>
      <c r="E89" s="35">
        <v>96476</v>
      </c>
      <c r="F89" s="59">
        <v>0.94441725238365604</v>
      </c>
      <c r="G89" s="35">
        <v>2985</v>
      </c>
      <c r="H89" s="59">
        <v>2.9220588523210054E-2</v>
      </c>
      <c r="I89" s="35">
        <v>1690</v>
      </c>
      <c r="J89" s="59">
        <v>1.6543649783659964E-2</v>
      </c>
      <c r="K89" s="35">
        <v>2056</v>
      </c>
      <c r="L89" s="59">
        <v>2.0126475713138987E-2</v>
      </c>
      <c r="M89" s="35">
        <v>117</v>
      </c>
      <c r="N89" s="59">
        <v>1.1453296004072283E-3</v>
      </c>
      <c r="O89" s="35">
        <v>4280</v>
      </c>
      <c r="P89" s="59">
        <v>4.1897527262760144E-2</v>
      </c>
      <c r="Q89" s="37">
        <v>5678</v>
      </c>
      <c r="R89" s="59">
        <v>5.558274761634395E-2</v>
      </c>
    </row>
    <row r="90" spans="1:18" x14ac:dyDescent="0.2">
      <c r="A90" s="63" t="s">
        <v>325</v>
      </c>
      <c r="C90" s="35">
        <v>94136</v>
      </c>
      <c r="D90" s="59">
        <v>1.0614217727543129</v>
      </c>
      <c r="E90" s="35">
        <v>89245</v>
      </c>
      <c r="F90" s="59">
        <v>0.94804325656496979</v>
      </c>
      <c r="G90" s="35">
        <v>1689</v>
      </c>
      <c r="H90" s="59">
        <v>1.7942126285374352E-2</v>
      </c>
      <c r="I90" s="35">
        <v>1886</v>
      </c>
      <c r="J90" s="59">
        <v>2.0034843205574911E-2</v>
      </c>
      <c r="K90" s="35">
        <v>2231</v>
      </c>
      <c r="L90" s="59">
        <v>2.3699753548058127E-2</v>
      </c>
      <c r="M90" s="35">
        <v>102</v>
      </c>
      <c r="N90" s="59">
        <v>1.0835387099515593E-3</v>
      </c>
      <c r="O90" s="35">
        <v>4765</v>
      </c>
      <c r="P90" s="59">
        <v>5.0618254440384126E-2</v>
      </c>
      <c r="Q90" s="37">
        <v>4891</v>
      </c>
      <c r="R90" s="59">
        <v>5.1956743435030171E-2</v>
      </c>
    </row>
    <row r="91" spans="1:18" x14ac:dyDescent="0.2">
      <c r="A91" s="63" t="s">
        <v>326</v>
      </c>
      <c r="C91" s="35">
        <v>99910</v>
      </c>
      <c r="D91" s="59">
        <v>1.1000800720648582</v>
      </c>
      <c r="E91" s="35">
        <v>82675</v>
      </c>
      <c r="F91" s="59">
        <v>0.82749474527074363</v>
      </c>
      <c r="G91" s="35">
        <v>4097</v>
      </c>
      <c r="H91" s="59">
        <v>4.1006906215594031E-2</v>
      </c>
      <c r="I91" s="35">
        <v>2169</v>
      </c>
      <c r="J91" s="59">
        <v>2.1709538584726254E-2</v>
      </c>
      <c r="K91" s="35">
        <v>6396</v>
      </c>
      <c r="L91" s="59">
        <v>6.4017615854268836E-2</v>
      </c>
      <c r="M91" s="35">
        <v>169</v>
      </c>
      <c r="N91" s="59">
        <v>1.6915223701331199E-3</v>
      </c>
      <c r="O91" s="35">
        <v>14403</v>
      </c>
      <c r="P91" s="59">
        <v>0.14415974376939245</v>
      </c>
      <c r="Q91" s="37">
        <v>17235</v>
      </c>
      <c r="R91" s="59">
        <v>0.17250525472925632</v>
      </c>
    </row>
    <row r="92" spans="1:18" x14ac:dyDescent="0.2">
      <c r="A92" s="63" t="s">
        <v>327</v>
      </c>
      <c r="C92" s="35">
        <v>90713</v>
      </c>
      <c r="D92" s="59">
        <v>1.0691301136551543</v>
      </c>
      <c r="E92" s="35">
        <v>85880</v>
      </c>
      <c r="F92" s="59">
        <v>0.94672207952553655</v>
      </c>
      <c r="G92" s="35">
        <v>3252</v>
      </c>
      <c r="H92" s="59">
        <v>3.5849326998335408E-2</v>
      </c>
      <c r="I92" s="35">
        <v>2759</v>
      </c>
      <c r="J92" s="59">
        <v>3.0414604301478288E-2</v>
      </c>
      <c r="K92" s="35">
        <v>1215</v>
      </c>
      <c r="L92" s="59">
        <v>1.3393890622071809E-2</v>
      </c>
      <c r="M92" s="35">
        <v>90</v>
      </c>
      <c r="N92" s="59">
        <v>9.921400460793932E-4</v>
      </c>
      <c r="O92" s="35">
        <v>3788</v>
      </c>
      <c r="P92" s="59">
        <v>4.1758072161652685E-2</v>
      </c>
      <c r="Q92" s="37">
        <v>4833</v>
      </c>
      <c r="R92" s="59">
        <v>5.3277920474463419E-2</v>
      </c>
    </row>
    <row r="93" spans="1:18" x14ac:dyDescent="0.2">
      <c r="A93" s="63" t="s">
        <v>328</v>
      </c>
      <c r="C93" s="35">
        <v>85111</v>
      </c>
      <c r="D93" s="59">
        <v>1.0786619825874448</v>
      </c>
      <c r="E93" s="35">
        <v>59602</v>
      </c>
      <c r="F93" s="59">
        <v>0.70028550951110902</v>
      </c>
      <c r="G93" s="35">
        <v>24170</v>
      </c>
      <c r="H93" s="59">
        <v>0.28398209397140206</v>
      </c>
      <c r="I93" s="35">
        <v>2673</v>
      </c>
      <c r="J93" s="59">
        <v>3.1406046221992459E-2</v>
      </c>
      <c r="K93" s="35">
        <v>796</v>
      </c>
      <c r="L93" s="59">
        <v>9.3524926272749703E-3</v>
      </c>
      <c r="M93" s="35">
        <v>125</v>
      </c>
      <c r="N93" s="59">
        <v>1.4686703246348885E-3</v>
      </c>
      <c r="O93" s="35">
        <v>4440</v>
      </c>
      <c r="P93" s="59">
        <v>5.2167169931031245E-2</v>
      </c>
      <c r="Q93" s="37">
        <v>25509</v>
      </c>
      <c r="R93" s="59">
        <v>0.29971449048889098</v>
      </c>
    </row>
    <row r="94" spans="1:18" x14ac:dyDescent="0.2">
      <c r="A94" s="63" t="s">
        <v>329</v>
      </c>
      <c r="C94" s="35">
        <v>97290</v>
      </c>
      <c r="D94" s="59">
        <v>1.0600575598725461</v>
      </c>
      <c r="E94" s="35">
        <v>91523</v>
      </c>
      <c r="F94" s="59">
        <v>0.94072360982629255</v>
      </c>
      <c r="G94" s="35">
        <v>2806</v>
      </c>
      <c r="H94" s="59">
        <v>2.884160756501182E-2</v>
      </c>
      <c r="I94" s="35">
        <v>2077</v>
      </c>
      <c r="J94" s="59">
        <v>2.1348545585363348E-2</v>
      </c>
      <c r="K94" s="35">
        <v>2439</v>
      </c>
      <c r="L94" s="59">
        <v>2.5069380203515262E-2</v>
      </c>
      <c r="M94" s="35">
        <v>103</v>
      </c>
      <c r="N94" s="59">
        <v>1.0586905128995786E-3</v>
      </c>
      <c r="O94" s="35">
        <v>4185</v>
      </c>
      <c r="P94" s="59">
        <v>4.3015726179463462E-2</v>
      </c>
      <c r="Q94" s="37">
        <v>5767</v>
      </c>
      <c r="R94" s="59">
        <v>5.927639017370747E-2</v>
      </c>
    </row>
    <row r="95" spans="1:18" x14ac:dyDescent="0.2">
      <c r="A95" s="63" t="s">
        <v>330</v>
      </c>
      <c r="C95" s="35">
        <v>90570</v>
      </c>
      <c r="D95" s="59">
        <v>1.0612564866953738</v>
      </c>
      <c r="E95" s="35">
        <v>80179</v>
      </c>
      <c r="F95" s="59">
        <v>0.88527106105774545</v>
      </c>
      <c r="G95" s="35">
        <v>7291</v>
      </c>
      <c r="H95" s="59">
        <v>8.050126973611571E-2</v>
      </c>
      <c r="I95" s="35">
        <v>1728</v>
      </c>
      <c r="J95" s="59">
        <v>1.9079165286518714E-2</v>
      </c>
      <c r="K95" s="35">
        <v>2454</v>
      </c>
      <c r="L95" s="59">
        <v>2.7095064590924148E-2</v>
      </c>
      <c r="M95" s="35">
        <v>112</v>
      </c>
      <c r="N95" s="59">
        <v>1.2366125648669538E-3</v>
      </c>
      <c r="O95" s="35">
        <v>4354</v>
      </c>
      <c r="P95" s="59">
        <v>4.8073313459202828E-2</v>
      </c>
      <c r="Q95" s="37">
        <v>10391</v>
      </c>
      <c r="R95" s="59">
        <v>0.11472893894225461</v>
      </c>
    </row>
    <row r="96" spans="1:18" x14ac:dyDescent="0.2">
      <c r="A96" s="63" t="s">
        <v>331</v>
      </c>
      <c r="C96" s="35">
        <v>77994</v>
      </c>
      <c r="D96" s="59">
        <v>1.0881221632433264</v>
      </c>
      <c r="E96" s="35">
        <v>44548</v>
      </c>
      <c r="F96" s="59">
        <v>0.57117214144677797</v>
      </c>
      <c r="G96" s="35">
        <v>31101</v>
      </c>
      <c r="H96" s="59">
        <v>0.39876144318793755</v>
      </c>
      <c r="I96" s="35">
        <v>1787</v>
      </c>
      <c r="J96" s="59">
        <v>2.2912018873246658E-2</v>
      </c>
      <c r="K96" s="35">
        <v>659</v>
      </c>
      <c r="L96" s="59">
        <v>8.4493679000948799E-3</v>
      </c>
      <c r="M96" s="35">
        <v>65</v>
      </c>
      <c r="N96" s="59">
        <v>8.3339744082878173E-4</v>
      </c>
      <c r="O96" s="35">
        <v>6707</v>
      </c>
      <c r="P96" s="59">
        <v>8.5993794394440604E-2</v>
      </c>
      <c r="Q96" s="37">
        <v>33446</v>
      </c>
      <c r="R96" s="59">
        <v>0.42882785855322203</v>
      </c>
    </row>
    <row r="97" spans="1:18" x14ac:dyDescent="0.2">
      <c r="A97" s="63" t="s">
        <v>332</v>
      </c>
      <c r="C97" s="35">
        <v>83134</v>
      </c>
      <c r="D97" s="59">
        <v>1.0694661630620446</v>
      </c>
      <c r="E97" s="35">
        <v>79376</v>
      </c>
      <c r="F97" s="59">
        <v>0.95479587172516656</v>
      </c>
      <c r="G97" s="35">
        <v>3057</v>
      </c>
      <c r="H97" s="59">
        <v>3.6771958524791301E-2</v>
      </c>
      <c r="I97" s="35">
        <v>1980</v>
      </c>
      <c r="J97" s="59">
        <v>2.3816970192700942E-2</v>
      </c>
      <c r="K97" s="35">
        <v>833</v>
      </c>
      <c r="L97" s="59">
        <v>1.001996776288883E-2</v>
      </c>
      <c r="M97" s="35">
        <v>47</v>
      </c>
      <c r="N97" s="59">
        <v>5.6535232275603238E-4</v>
      </c>
      <c r="O97" s="35">
        <v>3616</v>
      </c>
      <c r="P97" s="59">
        <v>4.349604253374071E-2</v>
      </c>
      <c r="Q97" s="37">
        <v>3758</v>
      </c>
      <c r="R97" s="59">
        <v>4.5204128274833402E-2</v>
      </c>
    </row>
    <row r="98" spans="1:18" x14ac:dyDescent="0.2">
      <c r="A98" s="63" t="s">
        <v>333</v>
      </c>
      <c r="C98" s="35">
        <v>83394</v>
      </c>
      <c r="D98" s="59">
        <v>1.0450631939947719</v>
      </c>
      <c r="E98" s="35">
        <v>81798</v>
      </c>
      <c r="F98" s="59">
        <v>0.98086193251313047</v>
      </c>
      <c r="G98" s="35">
        <v>839</v>
      </c>
      <c r="H98" s="59">
        <v>1.0060675827997217E-2</v>
      </c>
      <c r="I98" s="35">
        <v>2240</v>
      </c>
      <c r="J98" s="59">
        <v>2.6860445595606398E-2</v>
      </c>
      <c r="K98" s="35">
        <v>407</v>
      </c>
      <c r="L98" s="59">
        <v>4.8804470345588415E-3</v>
      </c>
      <c r="M98" s="35">
        <v>64</v>
      </c>
      <c r="N98" s="59">
        <v>7.6744130273161137E-4</v>
      </c>
      <c r="O98" s="35">
        <v>1804</v>
      </c>
      <c r="P98" s="59">
        <v>2.1632251720747297E-2</v>
      </c>
      <c r="Q98" s="37">
        <v>1596</v>
      </c>
      <c r="R98" s="59">
        <v>1.913806748686956E-2</v>
      </c>
    </row>
    <row r="99" spans="1:18" x14ac:dyDescent="0.2">
      <c r="A99" s="63" t="s">
        <v>334</v>
      </c>
      <c r="C99" s="35">
        <v>85763</v>
      </c>
      <c r="D99" s="59">
        <v>1.0606905075615358</v>
      </c>
      <c r="E99" s="35">
        <v>81784</v>
      </c>
      <c r="F99" s="59">
        <v>0.95360470132807851</v>
      </c>
      <c r="G99" s="35">
        <v>1861</v>
      </c>
      <c r="H99" s="59">
        <v>2.1699334211723004E-2</v>
      </c>
      <c r="I99" s="35">
        <v>2053</v>
      </c>
      <c r="J99" s="59">
        <v>2.393806186817159E-2</v>
      </c>
      <c r="K99" s="35">
        <v>2258</v>
      </c>
      <c r="L99" s="59">
        <v>2.6328370043025549E-2</v>
      </c>
      <c r="M99" s="35">
        <v>151</v>
      </c>
      <c r="N99" s="59">
        <v>1.7606660214777934E-3</v>
      </c>
      <c r="O99" s="35">
        <v>2861</v>
      </c>
      <c r="P99" s="59">
        <v>3.3359374089059382E-2</v>
      </c>
      <c r="Q99" s="37">
        <v>3979</v>
      </c>
      <c r="R99" s="59">
        <v>4.6395298671921457E-2</v>
      </c>
    </row>
    <row r="100" spans="1:18" x14ac:dyDescent="0.2">
      <c r="A100" s="63" t="s">
        <v>335</v>
      </c>
      <c r="C100" s="35">
        <v>82847</v>
      </c>
      <c r="D100" s="59">
        <v>1.0604246381884679</v>
      </c>
      <c r="E100" s="35">
        <v>75964</v>
      </c>
      <c r="F100" s="59">
        <v>0.91691914010163311</v>
      </c>
      <c r="G100" s="35">
        <v>3178</v>
      </c>
      <c r="H100" s="59">
        <v>3.835986819076128E-2</v>
      </c>
      <c r="I100" s="35">
        <v>4521</v>
      </c>
      <c r="J100" s="59">
        <v>5.4570473282074185E-2</v>
      </c>
      <c r="K100" s="35">
        <v>1629</v>
      </c>
      <c r="L100" s="59">
        <v>1.9662751819619299E-2</v>
      </c>
      <c r="M100" s="35">
        <v>71</v>
      </c>
      <c r="N100" s="59">
        <v>8.570014605236158E-4</v>
      </c>
      <c r="O100" s="35">
        <v>2490</v>
      </c>
      <c r="P100" s="59">
        <v>3.0055403333856385E-2</v>
      </c>
      <c r="Q100" s="37">
        <v>6883</v>
      </c>
      <c r="R100" s="59">
        <v>8.3080859898366874E-2</v>
      </c>
    </row>
    <row r="101" spans="1:18" x14ac:dyDescent="0.2">
      <c r="A101" s="63" t="s">
        <v>336</v>
      </c>
      <c r="C101" s="35">
        <v>88733</v>
      </c>
      <c r="D101" s="59">
        <v>1.070402217889624</v>
      </c>
      <c r="E101" s="35">
        <v>83203</v>
      </c>
      <c r="F101" s="59">
        <v>0.93767820314877215</v>
      </c>
      <c r="G101" s="35">
        <v>2288</v>
      </c>
      <c r="H101" s="59">
        <v>2.5785220831032424E-2</v>
      </c>
      <c r="I101" s="35">
        <v>2743</v>
      </c>
      <c r="J101" s="59">
        <v>3.0912963609930916E-2</v>
      </c>
      <c r="K101" s="35">
        <v>620</v>
      </c>
      <c r="L101" s="59">
        <v>6.9872538965210238E-3</v>
      </c>
      <c r="M101" s="35">
        <v>130</v>
      </c>
      <c r="N101" s="59">
        <v>1.4650693653995696E-3</v>
      </c>
      <c r="O101" s="35">
        <v>5996</v>
      </c>
      <c r="P101" s="59">
        <v>6.7573507037967842E-2</v>
      </c>
      <c r="Q101" s="37">
        <v>5530</v>
      </c>
      <c r="R101" s="59">
        <v>6.2321796851227844E-2</v>
      </c>
    </row>
    <row r="102" spans="1:18" x14ac:dyDescent="0.2">
      <c r="A102" s="63" t="s">
        <v>337</v>
      </c>
      <c r="C102" s="35">
        <v>94355</v>
      </c>
      <c r="D102" s="59">
        <v>1.0564675957818874</v>
      </c>
      <c r="E102" s="35">
        <v>90199</v>
      </c>
      <c r="F102" s="59">
        <v>0.95595357956653071</v>
      </c>
      <c r="G102" s="35">
        <v>1648</v>
      </c>
      <c r="H102" s="59">
        <v>1.7465953049652906E-2</v>
      </c>
      <c r="I102" s="35">
        <v>3691</v>
      </c>
      <c r="J102" s="59">
        <v>3.9118223729532088E-2</v>
      </c>
      <c r="K102" s="35">
        <v>774</v>
      </c>
      <c r="L102" s="59">
        <v>8.2030629007471788E-3</v>
      </c>
      <c r="M102" s="35">
        <v>109</v>
      </c>
      <c r="N102" s="59">
        <v>1.1552117004928197E-3</v>
      </c>
      <c r="O102" s="35">
        <v>3262</v>
      </c>
      <c r="P102" s="59">
        <v>3.4571564834931907E-2</v>
      </c>
      <c r="Q102" s="37">
        <v>4156</v>
      </c>
      <c r="R102" s="59">
        <v>4.4046420433469347E-2</v>
      </c>
    </row>
    <row r="103" spans="1:18" x14ac:dyDescent="0.2">
      <c r="A103" s="63" t="s">
        <v>338</v>
      </c>
      <c r="C103" s="35">
        <v>84128</v>
      </c>
      <c r="D103" s="59">
        <v>1.0553442373526056</v>
      </c>
      <c r="E103" s="35">
        <v>81335</v>
      </c>
      <c r="F103" s="59">
        <v>0.96680058957778625</v>
      </c>
      <c r="G103" s="35">
        <v>1921</v>
      </c>
      <c r="H103" s="59">
        <v>2.2834252567516165E-2</v>
      </c>
      <c r="I103" s="35">
        <v>2293</v>
      </c>
      <c r="J103" s="59">
        <v>2.7256085964244961E-2</v>
      </c>
      <c r="K103" s="35">
        <v>917</v>
      </c>
      <c r="L103" s="59">
        <v>1.0900057055914797E-2</v>
      </c>
      <c r="M103" s="35">
        <v>69</v>
      </c>
      <c r="N103" s="59">
        <v>8.2017877519969574E-4</v>
      </c>
      <c r="O103" s="35">
        <v>2249</v>
      </c>
      <c r="P103" s="59">
        <v>2.6733073411943704E-2</v>
      </c>
      <c r="Q103" s="37">
        <v>2793</v>
      </c>
      <c r="R103" s="59">
        <v>3.319941042221377E-2</v>
      </c>
    </row>
    <row r="104" spans="1:18" x14ac:dyDescent="0.2">
      <c r="A104" s="63" t="s">
        <v>339</v>
      </c>
      <c r="C104" s="35">
        <v>90208</v>
      </c>
      <c r="D104" s="59">
        <v>1.0470468251152891</v>
      </c>
      <c r="E104" s="35">
        <v>88376</v>
      </c>
      <c r="F104" s="59">
        <v>0.97969137992195809</v>
      </c>
      <c r="G104" s="35">
        <v>775</v>
      </c>
      <c r="H104" s="59">
        <v>8.5912557644554806E-3</v>
      </c>
      <c r="I104" s="35">
        <v>2401</v>
      </c>
      <c r="J104" s="59">
        <v>2.6616264632848528E-2</v>
      </c>
      <c r="K104" s="35">
        <v>587</v>
      </c>
      <c r="L104" s="59">
        <v>6.5071833983682157E-3</v>
      </c>
      <c r="M104" s="35">
        <v>110</v>
      </c>
      <c r="N104" s="59">
        <v>1.2194040439872295E-3</v>
      </c>
      <c r="O104" s="35">
        <v>2203</v>
      </c>
      <c r="P104" s="59">
        <v>2.4421337353671514E-2</v>
      </c>
      <c r="Q104" s="37">
        <v>1832</v>
      </c>
      <c r="R104" s="59">
        <v>2.0308620078041857E-2</v>
      </c>
    </row>
    <row r="105" spans="1:18" x14ac:dyDescent="0.2">
      <c r="A105" s="63" t="s">
        <v>340</v>
      </c>
      <c r="C105" s="35">
        <v>95238</v>
      </c>
      <c r="D105" s="59">
        <v>1.057214557214557</v>
      </c>
      <c r="E105" s="35">
        <v>91652</v>
      </c>
      <c r="F105" s="59">
        <v>0.96234696234696238</v>
      </c>
      <c r="G105" s="35">
        <v>1257</v>
      </c>
      <c r="H105" s="59">
        <v>1.3198513198513199E-2</v>
      </c>
      <c r="I105" s="35">
        <v>2960</v>
      </c>
      <c r="J105" s="59">
        <v>3.108003108003108E-2</v>
      </c>
      <c r="K105" s="35">
        <v>1426</v>
      </c>
      <c r="L105" s="59">
        <v>1.4973014973014972E-2</v>
      </c>
      <c r="M105" s="35">
        <v>189</v>
      </c>
      <c r="N105" s="59">
        <v>1.9845019845019843E-3</v>
      </c>
      <c r="O105" s="35">
        <v>3203</v>
      </c>
      <c r="P105" s="59">
        <v>3.3631533631533629E-2</v>
      </c>
      <c r="Q105" s="37">
        <v>3586</v>
      </c>
      <c r="R105" s="59">
        <v>3.7653037653037652E-2</v>
      </c>
    </row>
    <row r="106" spans="1:18" x14ac:dyDescent="0.2">
      <c r="A106" s="63" t="s">
        <v>341</v>
      </c>
      <c r="C106" s="35">
        <v>91948</v>
      </c>
      <c r="D106" s="59">
        <v>1.0504524296341411</v>
      </c>
      <c r="E106" s="35">
        <v>89855</v>
      </c>
      <c r="F106" s="59">
        <v>0.97723713403227908</v>
      </c>
      <c r="G106" s="35">
        <v>733</v>
      </c>
      <c r="H106" s="59">
        <v>7.9718971592639323E-3</v>
      </c>
      <c r="I106" s="35">
        <v>2974</v>
      </c>
      <c r="J106" s="59">
        <v>3.2344368556140431E-2</v>
      </c>
      <c r="K106" s="35">
        <v>696</v>
      </c>
      <c r="L106" s="59">
        <v>7.5694958019750297E-3</v>
      </c>
      <c r="M106" s="35">
        <v>141</v>
      </c>
      <c r="N106" s="59">
        <v>1.533475442641493E-3</v>
      </c>
      <c r="O106" s="35">
        <v>2188</v>
      </c>
      <c r="P106" s="59">
        <v>2.3796058641841041E-2</v>
      </c>
      <c r="Q106" s="37">
        <v>2093</v>
      </c>
      <c r="R106" s="59">
        <v>2.2762865967720886E-2</v>
      </c>
    </row>
    <row r="107" spans="1:18" x14ac:dyDescent="0.2">
      <c r="A107" s="63" t="s">
        <v>342</v>
      </c>
      <c r="C107" s="35">
        <v>91357</v>
      </c>
      <c r="D107" s="59">
        <v>1.0455137537353463</v>
      </c>
      <c r="E107" s="35">
        <v>89326</v>
      </c>
      <c r="F107" s="59">
        <v>0.9777685344308592</v>
      </c>
      <c r="G107" s="35">
        <v>936</v>
      </c>
      <c r="H107" s="59">
        <v>1.0245520321376577E-2</v>
      </c>
      <c r="I107" s="35">
        <v>2605</v>
      </c>
      <c r="J107" s="59">
        <v>2.8514509014087589E-2</v>
      </c>
      <c r="K107" s="35">
        <v>734</v>
      </c>
      <c r="L107" s="59">
        <v>8.0344144400538546E-3</v>
      </c>
      <c r="M107" s="35">
        <v>95</v>
      </c>
      <c r="N107" s="59">
        <v>1.039876528344845E-3</v>
      </c>
      <c r="O107" s="35">
        <v>1819</v>
      </c>
      <c r="P107" s="59">
        <v>1.9910899000623927E-2</v>
      </c>
      <c r="Q107" s="37">
        <v>2031</v>
      </c>
      <c r="R107" s="59">
        <v>2.2231465569140844E-2</v>
      </c>
    </row>
    <row r="108" spans="1:18" x14ac:dyDescent="0.2">
      <c r="A108" s="63" t="s">
        <v>343</v>
      </c>
      <c r="C108" s="35">
        <v>93246</v>
      </c>
      <c r="D108" s="59">
        <v>1.076228470926367</v>
      </c>
      <c r="E108" s="35">
        <v>80281</v>
      </c>
      <c r="F108" s="59">
        <v>0.86095918323574205</v>
      </c>
      <c r="G108" s="35">
        <v>3526</v>
      </c>
      <c r="H108" s="59">
        <v>3.7813954485983313E-2</v>
      </c>
      <c r="I108" s="35">
        <v>13836</v>
      </c>
      <c r="J108" s="59">
        <v>0.14838170001930379</v>
      </c>
      <c r="K108" s="35">
        <v>777</v>
      </c>
      <c r="L108" s="59">
        <v>8.3327971173026184E-3</v>
      </c>
      <c r="M108" s="35">
        <v>146</v>
      </c>
      <c r="N108" s="59">
        <v>1.5657508096862064E-3</v>
      </c>
      <c r="O108" s="35">
        <v>1788</v>
      </c>
      <c r="P108" s="59">
        <v>1.9175085258348882E-2</v>
      </c>
      <c r="Q108" s="37">
        <v>12965</v>
      </c>
      <c r="R108" s="59">
        <v>0.13904081676425797</v>
      </c>
    </row>
    <row r="109" spans="1:18" x14ac:dyDescent="0.2">
      <c r="A109" s="63" t="s">
        <v>344</v>
      </c>
      <c r="C109" s="35">
        <v>86352</v>
      </c>
      <c r="D109" s="59">
        <v>1.048950806003335</v>
      </c>
      <c r="E109" s="35">
        <v>83421</v>
      </c>
      <c r="F109" s="59">
        <v>0.96605753196220123</v>
      </c>
      <c r="G109" s="35">
        <v>774</v>
      </c>
      <c r="H109" s="59">
        <v>8.9633129516397993E-3</v>
      </c>
      <c r="I109" s="35">
        <v>3961</v>
      </c>
      <c r="J109" s="59">
        <v>4.5870390957939593E-2</v>
      </c>
      <c r="K109" s="35">
        <v>763</v>
      </c>
      <c r="L109" s="59">
        <v>8.8359273670557716E-3</v>
      </c>
      <c r="M109" s="35">
        <v>84</v>
      </c>
      <c r="N109" s="59">
        <v>9.727626459143969E-4</v>
      </c>
      <c r="O109" s="35">
        <v>1576</v>
      </c>
      <c r="P109" s="59">
        <v>1.82508801185844E-2</v>
      </c>
      <c r="Q109" s="37">
        <v>2931</v>
      </c>
      <c r="R109" s="59">
        <v>3.3942468037798774E-2</v>
      </c>
    </row>
    <row r="110" spans="1:18" x14ac:dyDescent="0.2">
      <c r="A110" s="63" t="s">
        <v>345</v>
      </c>
      <c r="C110" s="35">
        <v>84119</v>
      </c>
      <c r="D110" s="59">
        <v>1.0628395487345308</v>
      </c>
      <c r="E110" s="35">
        <v>79311</v>
      </c>
      <c r="F110" s="59">
        <v>0.94284287735232231</v>
      </c>
      <c r="G110" s="35">
        <v>1988</v>
      </c>
      <c r="H110" s="59">
        <v>2.3633186319380876E-2</v>
      </c>
      <c r="I110" s="35">
        <v>5389</v>
      </c>
      <c r="J110" s="59">
        <v>6.4064004564961544E-2</v>
      </c>
      <c r="K110" s="35">
        <v>839</v>
      </c>
      <c r="L110" s="59">
        <v>9.9739654537024935E-3</v>
      </c>
      <c r="M110" s="35">
        <v>111</v>
      </c>
      <c r="N110" s="59">
        <v>1.319559195901045E-3</v>
      </c>
      <c r="O110" s="35">
        <v>1767</v>
      </c>
      <c r="P110" s="59">
        <v>2.1005955848262581E-2</v>
      </c>
      <c r="Q110" s="37">
        <v>4808</v>
      </c>
      <c r="R110" s="59">
        <v>5.7157122647677694E-2</v>
      </c>
    </row>
    <row r="111" spans="1:18" x14ac:dyDescent="0.2">
      <c r="A111" s="63" t="s">
        <v>346</v>
      </c>
      <c r="C111" s="35">
        <v>83518</v>
      </c>
      <c r="D111" s="59">
        <v>1.0496659402763477</v>
      </c>
      <c r="E111" s="35">
        <v>78917</v>
      </c>
      <c r="F111" s="59">
        <v>0.94491007926435022</v>
      </c>
      <c r="G111" s="35">
        <v>1507</v>
      </c>
      <c r="H111" s="59">
        <v>1.8044014463947891E-2</v>
      </c>
      <c r="I111" s="35">
        <v>3939</v>
      </c>
      <c r="J111" s="59">
        <v>4.716348571565411E-2</v>
      </c>
      <c r="K111" s="35">
        <v>1416</v>
      </c>
      <c r="L111" s="59">
        <v>1.6954428985368423E-2</v>
      </c>
      <c r="M111" s="35">
        <v>150</v>
      </c>
      <c r="N111" s="59">
        <v>1.7960200196364855E-3</v>
      </c>
      <c r="O111" s="35">
        <v>1737</v>
      </c>
      <c r="P111" s="59">
        <v>2.0797911827390502E-2</v>
      </c>
      <c r="Q111" s="37">
        <v>4601</v>
      </c>
      <c r="R111" s="59">
        <v>5.5089920735649799E-2</v>
      </c>
    </row>
    <row r="112" spans="1:18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</row>
    <row r="113" spans="1:18" x14ac:dyDescent="0.2">
      <c r="A113" s="72" t="s">
        <v>309</v>
      </c>
      <c r="B113" s="5"/>
      <c r="C113" s="15">
        <f>SUM(C2:C111)</f>
        <v>10077331</v>
      </c>
      <c r="D113" s="12">
        <f>F113+H113+J113+L113+N113+P113</f>
        <v>1.066910077678306</v>
      </c>
      <c r="E113" s="15">
        <f>SUM(E2:E111)</f>
        <v>8044575</v>
      </c>
      <c r="F113" s="12">
        <f>E113/C113</f>
        <v>0.79828428777421323</v>
      </c>
      <c r="G113" s="15">
        <f>SUM(G2:G111)</f>
        <v>1544122</v>
      </c>
      <c r="H113" s="12">
        <f>G113/C113</f>
        <v>0.15322727813545076</v>
      </c>
      <c r="I113" s="15">
        <f>SUM(I2:I111)</f>
        <v>246458</v>
      </c>
      <c r="J113" s="12">
        <f>I113/C113</f>
        <v>2.4456674093567037E-2</v>
      </c>
      <c r="K113" s="15">
        <f>SUM(K2:K111)</f>
        <v>411928</v>
      </c>
      <c r="L113" s="12">
        <f>K113/C113</f>
        <v>4.0876696418922831E-2</v>
      </c>
      <c r="M113" s="15">
        <f>SUM(M2:M111)</f>
        <v>11255</v>
      </c>
      <c r="N113" s="12">
        <f>M113/C113</f>
        <v>1.1168631853017432E-3</v>
      </c>
      <c r="O113" s="15">
        <f>SUM(O2:O111)</f>
        <v>493268</v>
      </c>
      <c r="P113" s="12">
        <f>O113/C113</f>
        <v>4.894827807085031E-2</v>
      </c>
      <c r="Q113" s="37">
        <f t="shared" ref="Q113" si="0">C113-E113</f>
        <v>2032756</v>
      </c>
      <c r="R113" s="59">
        <f t="shared" ref="R113" si="1">Q113/$C113</f>
        <v>0.20171571222578677</v>
      </c>
    </row>
    <row r="114" spans="1:18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</row>
    <row r="115" spans="1:18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</row>
    <row r="116" spans="1:18" x14ac:dyDescent="0.2">
      <c r="A116" s="72" t="s">
        <v>161</v>
      </c>
      <c r="B116" s="5"/>
      <c r="C116" s="15"/>
      <c r="D116" s="12"/>
      <c r="E116" s="15"/>
      <c r="F116" s="15">
        <f>COUNTIF(F$2:F$111,("&gt;90%"))</f>
        <v>49</v>
      </c>
      <c r="G116" s="15"/>
      <c r="H116" s="15">
        <f>COUNTIF(H$2:H$111,("&gt;90%"))</f>
        <v>3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3</v>
      </c>
    </row>
    <row r="117" spans="1:18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20</v>
      </c>
      <c r="G117" s="15"/>
      <c r="H117" s="15">
        <f>COUNTIF(H$2:H$111,("&gt;80%"))-(H116)</f>
        <v>0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</row>
    <row r="118" spans="1:18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17</v>
      </c>
      <c r="G118" s="15"/>
      <c r="H118" s="15">
        <f>COUNTIF(H$2:H$111,("&gt;70%"))-(SUM(H116:H$117))</f>
        <v>2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3</v>
      </c>
    </row>
    <row r="119" spans="1:18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6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3</v>
      </c>
    </row>
    <row r="120" spans="1:18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3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2</v>
      </c>
    </row>
    <row r="121" spans="1:18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1</v>
      </c>
    </row>
    <row r="122" spans="1:18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0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1</v>
      </c>
    </row>
    <row r="123" spans="1:18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1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</row>
    <row r="124" spans="1:18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2</v>
      </c>
    </row>
    <row r="125" spans="1:18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3</v>
      </c>
    </row>
    <row r="126" spans="1:18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3</v>
      </c>
      <c r="G126" s="15"/>
      <c r="H126" s="15">
        <f>COUNTIF(H$2:H$111,("&gt;30%"))-(SUM(H$116:H125))</f>
        <v>3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6</v>
      </c>
    </row>
    <row r="127" spans="1:18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3</v>
      </c>
      <c r="G127" s="15"/>
      <c r="H127" s="15">
        <f>COUNTIF(H$2:H$111,("&gt;20%"))-(SUM(H$116:H126))</f>
        <v>12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1</v>
      </c>
      <c r="Q127" s="15"/>
      <c r="R127" s="15">
        <f>COUNTIF(R$2:R$111,("&gt;20%"))-(SUM(R$116:R126))</f>
        <v>17</v>
      </c>
    </row>
    <row r="128" spans="1:18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0</v>
      </c>
      <c r="G128" s="15"/>
      <c r="H128" s="15">
        <f>COUNTIF(H$2:H$111,("&gt;10%"))-(SUM(H$116:H127))</f>
        <v>10</v>
      </c>
      <c r="I128" s="15"/>
      <c r="J128" s="15">
        <f>COUNTIF(J$2:J$111,("&gt;10%"))-(SUM(J$116:J127))</f>
        <v>1</v>
      </c>
      <c r="K128" s="15"/>
      <c r="L128" s="15">
        <f>COUNTIF(L$2:L$111,("&gt;10%"))-(SUM(L$116:L127))</f>
        <v>11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6</v>
      </c>
      <c r="Q128" s="15"/>
      <c r="R128" s="15">
        <f>COUNTIF(R$2:R$111,("&gt;10%"))-(SUM(R$116:R127))</f>
        <v>20</v>
      </c>
    </row>
    <row r="129" spans="1:18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71</v>
      </c>
      <c r="I129" s="15"/>
      <c r="J129" s="15">
        <f>COUNTIF(J$2:J$111,("&lt;10%"))</f>
        <v>109</v>
      </c>
      <c r="K129" s="15"/>
      <c r="L129" s="15">
        <f>COUNTIF(L$2:L$111,("&lt;10%"))</f>
        <v>98</v>
      </c>
      <c r="M129" s="15"/>
      <c r="N129" s="15">
        <f>COUNTIF(N$2:N$111,("&lt;10%"))</f>
        <v>110</v>
      </c>
      <c r="O129" s="15"/>
      <c r="P129" s="15">
        <f>COUNTIF(P$2:P$111,("&lt;10%"))</f>
        <v>103</v>
      </c>
      <c r="Q129" s="15"/>
      <c r="R129" s="15">
        <f>COUNTIF(R$2:R$111,("&lt;10%"))</f>
        <v>49</v>
      </c>
    </row>
    <row r="130" spans="1:18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</row>
    <row r="131" spans="1:18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</row>
    <row r="132" spans="1:18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</row>
    <row r="133" spans="1:18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</row>
    <row r="134" spans="1:18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</row>
    <row r="135" spans="1:18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</row>
    <row r="136" spans="1:18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</row>
    <row r="137" spans="1:18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</row>
    <row r="138" spans="1:18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</row>
    <row r="139" spans="1:18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</row>
    <row r="140" spans="1:18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</row>
    <row r="141" spans="1:18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</row>
    <row r="142" spans="1:18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</row>
    <row r="143" spans="1:18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</row>
    <row r="144" spans="1:18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</row>
    <row r="145" spans="3:16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</row>
    <row r="146" spans="3:16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</row>
    <row r="147" spans="3:16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</row>
    <row r="148" spans="3:16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</row>
    <row r="149" spans="3:16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</row>
    <row r="150" spans="3:16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</row>
    <row r="151" spans="3:16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</row>
    <row r="152" spans="3:16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</row>
    <row r="153" spans="3:16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</row>
    <row r="154" spans="3:16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</row>
    <row r="155" spans="3:16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</row>
    <row r="156" spans="3:16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</row>
    <row r="157" spans="3:16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</row>
    <row r="158" spans="3:16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</row>
    <row r="159" spans="3:16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</row>
    <row r="160" spans="3:16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</row>
    <row r="161" spans="3:20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</row>
    <row r="162" spans="3:20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  <c r="S162" s="15"/>
      <c r="T162" s="12"/>
    </row>
    <row r="163" spans="3:20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  <c r="S163" s="15"/>
      <c r="T163" s="12"/>
    </row>
    <row r="164" spans="3:20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  <c r="S164" s="15"/>
      <c r="T164" s="12"/>
    </row>
    <row r="165" spans="3:20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5"/>
      <c r="S165" s="15"/>
      <c r="T165" s="15"/>
    </row>
    <row r="166" spans="3:20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5"/>
      <c r="S166" s="15"/>
      <c r="T166" s="15"/>
    </row>
    <row r="167" spans="3:20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5"/>
      <c r="S167" s="15"/>
      <c r="T167" s="15"/>
    </row>
    <row r="168" spans="3:20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5"/>
      <c r="S168" s="15"/>
      <c r="T168" s="15"/>
    </row>
    <row r="169" spans="3:20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5"/>
      <c r="S169" s="15"/>
      <c r="T169" s="15"/>
    </row>
    <row r="170" spans="3:20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5"/>
      <c r="S170" s="15"/>
      <c r="T170" s="15"/>
    </row>
    <row r="171" spans="3:20" ht="13.5" thickBot="1" x14ac:dyDescent="0.25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32"/>
      <c r="R171" s="32"/>
      <c r="S171" s="32"/>
      <c r="T171" s="32"/>
    </row>
    <row r="172" spans="3:20" ht="13.5" thickTop="1" x14ac:dyDescent="0.2">
      <c r="Q172" s="15"/>
      <c r="R172" s="15"/>
      <c r="S172" s="15"/>
      <c r="T172" s="15"/>
    </row>
    <row r="173" spans="3:20" x14ac:dyDescent="0.2">
      <c r="Q173" s="15"/>
      <c r="R173" s="15"/>
      <c r="S173" s="15"/>
      <c r="T173" s="15"/>
    </row>
    <row r="174" spans="3:20" x14ac:dyDescent="0.2">
      <c r="Q174" s="15"/>
      <c r="R174" s="15"/>
      <c r="S174" s="15"/>
      <c r="T174" s="15"/>
    </row>
    <row r="175" spans="3:20" x14ac:dyDescent="0.2">
      <c r="Q175" s="15"/>
      <c r="R175" s="15"/>
      <c r="S175" s="15"/>
      <c r="T175" s="15"/>
    </row>
    <row r="176" spans="3:20" x14ac:dyDescent="0.2">
      <c r="Q176" s="15"/>
      <c r="R176" s="15"/>
      <c r="S176" s="15"/>
      <c r="T176" s="15"/>
    </row>
    <row r="177" spans="17:20" x14ac:dyDescent="0.2">
      <c r="Q177" s="15"/>
      <c r="R177" s="15"/>
      <c r="S177" s="15"/>
      <c r="T177" s="15"/>
    </row>
    <row r="178" spans="17:20" x14ac:dyDescent="0.2">
      <c r="Q178" s="15"/>
      <c r="R178" s="15"/>
      <c r="S178" s="15"/>
      <c r="T178" s="15"/>
    </row>
    <row r="179" spans="17:20" x14ac:dyDescent="0.2">
      <c r="Q179" s="15"/>
      <c r="R179" s="12"/>
      <c r="S179" s="15"/>
      <c r="T179" s="12"/>
    </row>
  </sheetData>
  <phoneticPr fontId="5" type="noConversion"/>
  <printOptions headings="1" gridLines="1"/>
  <pageMargins left="0.25" right="0.25" top="0.75" bottom="0.75" header="0.3" footer="0.3"/>
  <pageSetup scale="74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54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79"/>
  <sheetViews>
    <sheetView view="pageBreakPreview" zoomScaleNormal="100" zoomScaleSheetLayoutView="100" workbookViewId="0">
      <pane xSplit="2" ySplit="1" topLeftCell="C47" activePane="bottomRight" state="frozen"/>
      <selection activeCell="B2" sqref="B2"/>
      <selection pane="topRight" activeCell="B2" sqref="B2"/>
      <selection pane="bottomLeft" activeCell="B2" sqref="B2"/>
      <selection pane="bottomRight" activeCell="D114" sqref="D114"/>
    </sheetView>
  </sheetViews>
  <sheetFormatPr defaultColWidth="9.140625" defaultRowHeight="12.75" x14ac:dyDescent="0.2"/>
  <cols>
    <col min="1" max="1" width="12" style="4" bestFit="1" customWidth="1"/>
    <col min="2" max="2" width="4" customWidth="1"/>
    <col min="3" max="3" width="9.85546875" style="21" customWidth="1"/>
    <col min="4" max="4" width="10" style="5" customWidth="1"/>
    <col min="5" max="5" width="13" customWidth="1"/>
    <col min="6" max="6" width="13.85546875" customWidth="1"/>
    <col min="7" max="7" width="12.28515625" customWidth="1"/>
    <col min="8" max="8" width="13.140625" customWidth="1"/>
    <col min="9" max="9" width="12.42578125" customWidth="1"/>
    <col min="10" max="10" width="13.28515625" customWidth="1"/>
    <col min="11" max="11" width="12.42578125" customWidth="1"/>
    <col min="12" max="12" width="13.28515625" customWidth="1"/>
    <col min="13" max="13" width="11.7109375" customWidth="1"/>
    <col min="14" max="14" width="12.5703125" customWidth="1"/>
    <col min="15" max="15" width="12.42578125" customWidth="1"/>
    <col min="16" max="16" width="13.28515625" customWidth="1"/>
    <col min="17" max="17" width="9.42578125" customWidth="1"/>
    <col min="18" max="18" width="9.7109375" customWidth="1"/>
    <col min="19" max="19" width="9.85546875" style="37" customWidth="1"/>
    <col min="20" max="20" width="10.5703125" customWidth="1"/>
  </cols>
  <sheetData>
    <row r="1" spans="1:20" x14ac:dyDescent="0.2">
      <c r="A1" s="1" t="s">
        <v>0</v>
      </c>
      <c r="C1" s="20" t="s">
        <v>5</v>
      </c>
      <c r="D1" s="13" t="s">
        <v>6</v>
      </c>
      <c r="E1" s="10" t="s">
        <v>49</v>
      </c>
      <c r="F1" s="16" t="s">
        <v>50</v>
      </c>
      <c r="G1" s="9" t="s">
        <v>51</v>
      </c>
      <c r="H1" s="16" t="s">
        <v>52</v>
      </c>
      <c r="I1" s="10" t="s">
        <v>53</v>
      </c>
      <c r="J1" s="16" t="s">
        <v>54</v>
      </c>
      <c r="K1" s="9" t="s">
        <v>55</v>
      </c>
      <c r="L1" s="16" t="s">
        <v>56</v>
      </c>
      <c r="M1" s="10" t="s">
        <v>57</v>
      </c>
      <c r="N1" s="16" t="s">
        <v>58</v>
      </c>
      <c r="O1" s="9" t="s">
        <v>59</v>
      </c>
      <c r="P1" s="16" t="s">
        <v>60</v>
      </c>
      <c r="Q1" s="9" t="s">
        <v>33</v>
      </c>
      <c r="R1" s="16" t="s">
        <v>34</v>
      </c>
      <c r="S1" s="61" t="s">
        <v>232</v>
      </c>
      <c r="T1" s="60" t="s">
        <v>231</v>
      </c>
    </row>
    <row r="2" spans="1:20" x14ac:dyDescent="0.2">
      <c r="A2" s="63" t="s">
        <v>233</v>
      </c>
      <c r="C2" s="35">
        <v>81483</v>
      </c>
      <c r="D2" s="59">
        <v>1.0316630462795922</v>
      </c>
      <c r="E2" s="35">
        <v>24248</v>
      </c>
      <c r="F2" s="59">
        <v>0.29758354503393347</v>
      </c>
      <c r="G2" s="35">
        <v>55742</v>
      </c>
      <c r="H2" s="59">
        <v>0.68409361461900031</v>
      </c>
      <c r="I2" s="35">
        <v>819</v>
      </c>
      <c r="J2" s="59">
        <v>1.0051176318986783E-2</v>
      </c>
      <c r="K2" s="35">
        <v>1091</v>
      </c>
      <c r="L2" s="59">
        <v>1.3389295926757729E-2</v>
      </c>
      <c r="M2" s="35">
        <v>53</v>
      </c>
      <c r="N2" s="59">
        <v>6.5044242357301519E-4</v>
      </c>
      <c r="O2" s="35">
        <v>628</v>
      </c>
      <c r="P2" s="59">
        <v>7.7071290944123313E-3</v>
      </c>
      <c r="Q2" s="35">
        <v>1482</v>
      </c>
      <c r="R2" s="59">
        <v>1.8187842862928464E-2</v>
      </c>
      <c r="S2" s="37">
        <v>57235</v>
      </c>
      <c r="T2" s="59">
        <v>0.70241645496606653</v>
      </c>
    </row>
    <row r="3" spans="1:20" x14ac:dyDescent="0.2">
      <c r="A3" s="63" t="s">
        <v>234</v>
      </c>
      <c r="C3" s="35">
        <v>73969</v>
      </c>
      <c r="D3" s="59">
        <v>1.0338520190890781</v>
      </c>
      <c r="E3" s="35">
        <v>28718</v>
      </c>
      <c r="F3" s="59">
        <v>0.38824372372209981</v>
      </c>
      <c r="G3" s="35">
        <v>43407</v>
      </c>
      <c r="H3" s="59">
        <v>0.5868269139774771</v>
      </c>
      <c r="I3" s="35">
        <v>869</v>
      </c>
      <c r="J3" s="59">
        <v>1.1748164771728697E-2</v>
      </c>
      <c r="K3" s="35">
        <v>1153</v>
      </c>
      <c r="L3" s="59">
        <v>1.5587611026240723E-2</v>
      </c>
      <c r="M3" s="35">
        <v>55</v>
      </c>
      <c r="N3" s="59">
        <v>7.435547323878922E-4</v>
      </c>
      <c r="O3" s="35">
        <v>643</v>
      </c>
      <c r="P3" s="59">
        <v>8.6928307804620859E-3</v>
      </c>
      <c r="Q3" s="35">
        <v>1628</v>
      </c>
      <c r="R3" s="59">
        <v>2.2009220078681609E-2</v>
      </c>
      <c r="S3" s="37">
        <v>45251</v>
      </c>
      <c r="T3" s="59">
        <v>0.61175627627790019</v>
      </c>
    </row>
    <row r="4" spans="1:20" x14ac:dyDescent="0.2">
      <c r="A4" s="63" t="s">
        <v>235</v>
      </c>
      <c r="C4" s="35">
        <v>72391</v>
      </c>
      <c r="D4" s="59">
        <v>1.0341893329281266</v>
      </c>
      <c r="E4" s="35">
        <v>5356</v>
      </c>
      <c r="F4" s="59">
        <v>7.3987097843654592E-2</v>
      </c>
      <c r="G4" s="35">
        <v>66379</v>
      </c>
      <c r="H4" s="59">
        <v>0.91695100219640568</v>
      </c>
      <c r="I4" s="35">
        <v>842</v>
      </c>
      <c r="J4" s="59">
        <v>1.163128013150806E-2</v>
      </c>
      <c r="K4" s="35">
        <v>523</v>
      </c>
      <c r="L4" s="59">
        <v>7.224654998549543E-3</v>
      </c>
      <c r="M4" s="35">
        <v>59</v>
      </c>
      <c r="N4" s="59">
        <v>8.1501844151897333E-4</v>
      </c>
      <c r="O4" s="35">
        <v>571</v>
      </c>
      <c r="P4" s="59">
        <v>7.8877208492768441E-3</v>
      </c>
      <c r="Q4" s="35">
        <v>1136</v>
      </c>
      <c r="R4" s="59">
        <v>1.5692558467212774E-2</v>
      </c>
      <c r="S4" s="37">
        <v>67035</v>
      </c>
      <c r="T4" s="59">
        <v>0.92601290215634535</v>
      </c>
    </row>
    <row r="5" spans="1:20" s="52" customFormat="1" x14ac:dyDescent="0.2">
      <c r="A5" s="63" t="s">
        <v>236</v>
      </c>
      <c r="B5"/>
      <c r="C5" s="35">
        <v>91069</v>
      </c>
      <c r="D5" s="59">
        <v>1.0474804818324566</v>
      </c>
      <c r="E5" s="35">
        <v>32927</v>
      </c>
      <c r="F5" s="59">
        <v>0.36156101417606429</v>
      </c>
      <c r="G5" s="35">
        <v>41711</v>
      </c>
      <c r="H5" s="59">
        <v>0.45801535099759522</v>
      </c>
      <c r="I5" s="35">
        <v>952</v>
      </c>
      <c r="J5" s="59">
        <v>1.0453612096322569E-2</v>
      </c>
      <c r="K5" s="35">
        <v>17006</v>
      </c>
      <c r="L5" s="59">
        <v>0.18673752868703949</v>
      </c>
      <c r="M5" s="35">
        <v>106</v>
      </c>
      <c r="N5" s="59">
        <v>1.1639526073636474E-3</v>
      </c>
      <c r="O5" s="35">
        <v>1094</v>
      </c>
      <c r="P5" s="59">
        <v>1.201286936279085E-2</v>
      </c>
      <c r="Q5" s="35">
        <v>1597</v>
      </c>
      <c r="R5" s="59">
        <v>1.7536153905280613E-2</v>
      </c>
      <c r="S5" s="37">
        <v>58142</v>
      </c>
      <c r="T5" s="59">
        <v>0.63843898582393566</v>
      </c>
    </row>
    <row r="6" spans="1:20" x14ac:dyDescent="0.2">
      <c r="A6" s="63" t="s">
        <v>237</v>
      </c>
      <c r="C6" s="35">
        <v>69458</v>
      </c>
      <c r="D6" s="59">
        <v>1.0313426819084914</v>
      </c>
      <c r="E6" s="35">
        <v>9775</v>
      </c>
      <c r="F6" s="59">
        <v>0.14073252901033717</v>
      </c>
      <c r="G6" s="35">
        <v>34911</v>
      </c>
      <c r="H6" s="59">
        <v>0.50262028851968099</v>
      </c>
      <c r="I6" s="35">
        <v>684</v>
      </c>
      <c r="J6" s="59">
        <v>9.8476777333064581E-3</v>
      </c>
      <c r="K6" s="35">
        <v>477</v>
      </c>
      <c r="L6" s="59">
        <v>6.8674594719110834E-3</v>
      </c>
      <c r="M6" s="35">
        <v>76</v>
      </c>
      <c r="N6" s="59">
        <v>1.0941864148118288E-3</v>
      </c>
      <c r="O6" s="35">
        <v>640</v>
      </c>
      <c r="P6" s="59">
        <v>9.2142013878890837E-3</v>
      </c>
      <c r="Q6" s="35">
        <v>25072</v>
      </c>
      <c r="R6" s="59">
        <v>0.36096633937055489</v>
      </c>
      <c r="S6" s="37">
        <v>59683</v>
      </c>
      <c r="T6" s="59">
        <v>0.85926747098966283</v>
      </c>
    </row>
    <row r="7" spans="1:20" x14ac:dyDescent="0.2">
      <c r="A7" s="63" t="s">
        <v>238</v>
      </c>
      <c r="C7" s="35">
        <v>84329</v>
      </c>
      <c r="D7" s="59">
        <v>1.0418954333621886</v>
      </c>
      <c r="E7" s="35">
        <v>21370</v>
      </c>
      <c r="F7" s="59">
        <v>0.25341223066797897</v>
      </c>
      <c r="G7" s="35">
        <v>44221</v>
      </c>
      <c r="H7" s="59">
        <v>0.52438662856194196</v>
      </c>
      <c r="I7" s="35">
        <v>1247</v>
      </c>
      <c r="J7" s="59">
        <v>1.4787321087644819E-2</v>
      </c>
      <c r="K7" s="35">
        <v>1615</v>
      </c>
      <c r="L7" s="59">
        <v>1.915118168127216E-2</v>
      </c>
      <c r="M7" s="35">
        <v>122</v>
      </c>
      <c r="N7" s="59">
        <v>1.4467146533221076E-3</v>
      </c>
      <c r="O7" s="35">
        <v>926</v>
      </c>
      <c r="P7" s="59">
        <v>1.0980801385051406E-2</v>
      </c>
      <c r="Q7" s="35">
        <v>18361</v>
      </c>
      <c r="R7" s="59">
        <v>0.21773055532497718</v>
      </c>
      <c r="S7" s="37">
        <v>62959</v>
      </c>
      <c r="T7" s="59">
        <v>0.74658776933202098</v>
      </c>
    </row>
    <row r="8" spans="1:20" x14ac:dyDescent="0.2">
      <c r="A8" s="63" t="s">
        <v>239</v>
      </c>
      <c r="C8" s="35">
        <v>79207</v>
      </c>
      <c r="D8" s="59">
        <v>1.0311209867814715</v>
      </c>
      <c r="E8" s="35">
        <v>3626</v>
      </c>
      <c r="F8" s="59">
        <v>4.5778782178342824E-2</v>
      </c>
      <c r="G8" s="35">
        <v>74990</v>
      </c>
      <c r="H8" s="59">
        <v>0.94675975608216445</v>
      </c>
      <c r="I8" s="35">
        <v>861</v>
      </c>
      <c r="J8" s="59">
        <v>1.0870251366672138E-2</v>
      </c>
      <c r="K8" s="35">
        <v>376</v>
      </c>
      <c r="L8" s="59">
        <v>4.7470551845165201E-3</v>
      </c>
      <c r="M8" s="35">
        <v>75</v>
      </c>
      <c r="N8" s="59">
        <v>9.4688600754983779E-4</v>
      </c>
      <c r="O8" s="35">
        <v>663</v>
      </c>
      <c r="P8" s="59">
        <v>8.3704723067405656E-3</v>
      </c>
      <c r="Q8" s="35">
        <v>1081</v>
      </c>
      <c r="R8" s="59">
        <v>1.3647783655484995E-2</v>
      </c>
      <c r="S8" s="37">
        <v>75581</v>
      </c>
      <c r="T8" s="59">
        <v>0.95422121782165714</v>
      </c>
    </row>
    <row r="9" spans="1:20" x14ac:dyDescent="0.2">
      <c r="A9" s="63" t="s">
        <v>240</v>
      </c>
      <c r="C9" s="35">
        <v>83410</v>
      </c>
      <c r="D9" s="59">
        <v>1.0328377892339047</v>
      </c>
      <c r="E9" s="35">
        <v>5182</v>
      </c>
      <c r="F9" s="59">
        <v>6.212684330416017E-2</v>
      </c>
      <c r="G9" s="35">
        <v>77573</v>
      </c>
      <c r="H9" s="59">
        <v>0.93002038124925068</v>
      </c>
      <c r="I9" s="35">
        <v>1115</v>
      </c>
      <c r="J9" s="59">
        <v>1.336770171442273E-2</v>
      </c>
      <c r="K9" s="35">
        <v>337</v>
      </c>
      <c r="L9" s="59">
        <v>4.0402829396954804E-3</v>
      </c>
      <c r="M9" s="35">
        <v>45</v>
      </c>
      <c r="N9" s="59">
        <v>5.3950365663589495E-4</v>
      </c>
      <c r="O9" s="35">
        <v>718</v>
      </c>
      <c r="P9" s="59">
        <v>8.6080805658793908E-3</v>
      </c>
      <c r="Q9" s="35">
        <v>1179</v>
      </c>
      <c r="R9" s="59">
        <v>1.4134995803860448E-2</v>
      </c>
      <c r="S9" s="37">
        <v>78228</v>
      </c>
      <c r="T9" s="59">
        <v>0.93787315669583982</v>
      </c>
    </row>
    <row r="10" spans="1:20" x14ac:dyDescent="0.2">
      <c r="A10" s="63" t="s">
        <v>241</v>
      </c>
      <c r="C10" s="35">
        <v>89088</v>
      </c>
      <c r="D10" s="59">
        <v>1.0378726652298849</v>
      </c>
      <c r="E10" s="35">
        <v>19939</v>
      </c>
      <c r="F10" s="59">
        <v>0.22381241020114942</v>
      </c>
      <c r="G10" s="35">
        <v>65082</v>
      </c>
      <c r="H10" s="59">
        <v>0.73053609913793105</v>
      </c>
      <c r="I10" s="35">
        <v>893</v>
      </c>
      <c r="J10" s="59">
        <v>1.0023796695402298E-2</v>
      </c>
      <c r="K10" s="35">
        <v>1032</v>
      </c>
      <c r="L10" s="59">
        <v>1.1584051724137932E-2</v>
      </c>
      <c r="M10" s="35">
        <v>92</v>
      </c>
      <c r="N10" s="59">
        <v>1.0326867816091954E-3</v>
      </c>
      <c r="O10" s="35">
        <v>936</v>
      </c>
      <c r="P10" s="59">
        <v>1.0506465517241379E-2</v>
      </c>
      <c r="Q10" s="35">
        <v>4488</v>
      </c>
      <c r="R10" s="59">
        <v>5.0377155172413791E-2</v>
      </c>
      <c r="S10" s="37">
        <v>69149</v>
      </c>
      <c r="T10" s="59">
        <v>0.77618758979885061</v>
      </c>
    </row>
    <row r="11" spans="1:20" x14ac:dyDescent="0.2">
      <c r="A11" s="63" t="s">
        <v>242</v>
      </c>
      <c r="C11" s="35">
        <v>88981</v>
      </c>
      <c r="D11" s="59">
        <v>1.0440655870354347</v>
      </c>
      <c r="E11" s="35">
        <v>24914</v>
      </c>
      <c r="F11" s="59">
        <v>0.27999235791910632</v>
      </c>
      <c r="G11" s="35">
        <v>62246</v>
      </c>
      <c r="H11" s="59">
        <v>0.69954259898180515</v>
      </c>
      <c r="I11" s="35">
        <v>1483</v>
      </c>
      <c r="J11" s="59">
        <v>1.6666479360762411E-2</v>
      </c>
      <c r="K11" s="35">
        <v>851</v>
      </c>
      <c r="L11" s="59">
        <v>9.563839471347816E-3</v>
      </c>
      <c r="M11" s="35">
        <v>55</v>
      </c>
      <c r="N11" s="59">
        <v>6.1810948404715613E-4</v>
      </c>
      <c r="O11" s="35">
        <v>993</v>
      </c>
      <c r="P11" s="59">
        <v>1.1159685775615019E-2</v>
      </c>
      <c r="Q11" s="35">
        <v>2360</v>
      </c>
      <c r="R11" s="59">
        <v>2.6522516042750698E-2</v>
      </c>
      <c r="S11" s="37">
        <v>64067</v>
      </c>
      <c r="T11" s="59">
        <v>0.72000764208089363</v>
      </c>
    </row>
    <row r="12" spans="1:20" x14ac:dyDescent="0.2">
      <c r="A12" s="63" t="s">
        <v>244</v>
      </c>
      <c r="C12" s="35">
        <v>95989</v>
      </c>
      <c r="D12" s="59">
        <v>1.0480159184906606</v>
      </c>
      <c r="E12" s="35">
        <v>64824</v>
      </c>
      <c r="F12" s="59">
        <v>0.6753273812624363</v>
      </c>
      <c r="G12" s="35">
        <v>27193</v>
      </c>
      <c r="H12" s="59">
        <v>0.28329287730885833</v>
      </c>
      <c r="I12" s="35">
        <v>1703</v>
      </c>
      <c r="J12" s="59">
        <v>1.7741616226859328E-2</v>
      </c>
      <c r="K12" s="35">
        <v>2050</v>
      </c>
      <c r="L12" s="59">
        <v>2.1356613778662138E-2</v>
      </c>
      <c r="M12" s="35">
        <v>90</v>
      </c>
      <c r="N12" s="59">
        <v>9.3760743418516701E-4</v>
      </c>
      <c r="O12" s="35">
        <v>1238</v>
      </c>
      <c r="P12" s="59">
        <v>1.2897311150235964E-2</v>
      </c>
      <c r="Q12" s="35">
        <v>3500</v>
      </c>
      <c r="R12" s="59">
        <v>3.6462511329423165E-2</v>
      </c>
      <c r="S12" s="37">
        <v>31165</v>
      </c>
      <c r="T12" s="59">
        <v>0.3246726187375637</v>
      </c>
    </row>
    <row r="13" spans="1:20" x14ac:dyDescent="0.2">
      <c r="A13" s="63" t="s">
        <v>245</v>
      </c>
      <c r="C13" s="35">
        <v>95009</v>
      </c>
      <c r="D13" s="59">
        <v>1.0609100190508267</v>
      </c>
      <c r="E13" s="35">
        <v>59177</v>
      </c>
      <c r="F13" s="59">
        <v>0.62285678198907468</v>
      </c>
      <c r="G13" s="35">
        <v>28764</v>
      </c>
      <c r="H13" s="59">
        <v>0.30275026576429603</v>
      </c>
      <c r="I13" s="35">
        <v>2391</v>
      </c>
      <c r="J13" s="59">
        <v>2.5166036901767202E-2</v>
      </c>
      <c r="K13" s="35">
        <v>2442</v>
      </c>
      <c r="L13" s="59">
        <v>2.5702828153122335E-2</v>
      </c>
      <c r="M13" s="35">
        <v>130</v>
      </c>
      <c r="N13" s="59">
        <v>1.3682914250228925E-3</v>
      </c>
      <c r="O13" s="35">
        <v>1461</v>
      </c>
      <c r="P13" s="59">
        <v>1.5377490553526508E-2</v>
      </c>
      <c r="Q13" s="35">
        <v>6431</v>
      </c>
      <c r="R13" s="59">
        <v>6.7688324264017094E-2</v>
      </c>
      <c r="S13" s="37">
        <v>35832</v>
      </c>
      <c r="T13" s="59">
        <v>0.37714321801092526</v>
      </c>
    </row>
    <row r="14" spans="1:20" x14ac:dyDescent="0.2">
      <c r="A14" s="63" t="s">
        <v>246</v>
      </c>
      <c r="C14" s="35">
        <v>94403</v>
      </c>
      <c r="D14" s="59">
        <v>1.0485154073493426</v>
      </c>
      <c r="E14" s="35">
        <v>76927</v>
      </c>
      <c r="F14" s="59">
        <v>0.81487876444604512</v>
      </c>
      <c r="G14" s="35">
        <v>7688</v>
      </c>
      <c r="H14" s="59">
        <v>8.1438089891211082E-2</v>
      </c>
      <c r="I14" s="35">
        <v>2101</v>
      </c>
      <c r="J14" s="59">
        <v>2.2255648655233416E-2</v>
      </c>
      <c r="K14" s="35">
        <v>2328</v>
      </c>
      <c r="L14" s="59">
        <v>2.4660233255299091E-2</v>
      </c>
      <c r="M14" s="35">
        <v>87</v>
      </c>
      <c r="N14" s="59">
        <v>9.2158088196349689E-4</v>
      </c>
      <c r="O14" s="35">
        <v>1324</v>
      </c>
      <c r="P14" s="59">
        <v>1.4024978019766321E-2</v>
      </c>
      <c r="Q14" s="35">
        <v>8528</v>
      </c>
      <c r="R14" s="59">
        <v>9.0336112199824153E-2</v>
      </c>
      <c r="S14" s="37">
        <v>17476</v>
      </c>
      <c r="T14" s="59">
        <v>0.18512123555395485</v>
      </c>
    </row>
    <row r="15" spans="1:20" x14ac:dyDescent="0.2">
      <c r="A15" s="63" t="s">
        <v>247</v>
      </c>
      <c r="C15" s="35">
        <v>90644</v>
      </c>
      <c r="D15" s="59">
        <v>1.0516195225276908</v>
      </c>
      <c r="E15" s="35">
        <v>67578</v>
      </c>
      <c r="F15" s="59">
        <v>0.74553197122810111</v>
      </c>
      <c r="G15" s="35">
        <v>7503</v>
      </c>
      <c r="H15" s="59">
        <v>8.2774370063104008E-2</v>
      </c>
      <c r="I15" s="35">
        <v>2109</v>
      </c>
      <c r="J15" s="59">
        <v>2.3266846123295531E-2</v>
      </c>
      <c r="K15" s="35">
        <v>1336</v>
      </c>
      <c r="L15" s="59">
        <v>1.473897886236265E-2</v>
      </c>
      <c r="M15" s="35">
        <v>114</v>
      </c>
      <c r="N15" s="59">
        <v>1.2576673580159746E-3</v>
      </c>
      <c r="O15" s="35">
        <v>1352</v>
      </c>
      <c r="P15" s="59">
        <v>1.4915493579277172E-2</v>
      </c>
      <c r="Q15" s="35">
        <v>15331</v>
      </c>
      <c r="R15" s="59">
        <v>0.16913419531353427</v>
      </c>
      <c r="S15" s="37">
        <v>23066</v>
      </c>
      <c r="T15" s="59">
        <v>0.25446802877189884</v>
      </c>
    </row>
    <row r="16" spans="1:20" x14ac:dyDescent="0.2">
      <c r="A16" s="63" t="s">
        <v>248</v>
      </c>
      <c r="C16" s="35">
        <v>101115</v>
      </c>
      <c r="D16" s="59">
        <v>1.0406962369579191</v>
      </c>
      <c r="E16" s="35">
        <v>89673</v>
      </c>
      <c r="F16" s="59">
        <v>0.88684171487909802</v>
      </c>
      <c r="G16" s="35">
        <v>4874</v>
      </c>
      <c r="H16" s="59">
        <v>4.8202541660485584E-2</v>
      </c>
      <c r="I16" s="35">
        <v>753</v>
      </c>
      <c r="J16" s="59">
        <v>7.4469663254709984E-3</v>
      </c>
      <c r="K16" s="35">
        <v>4330</v>
      </c>
      <c r="L16" s="59">
        <v>4.2822528803837218E-2</v>
      </c>
      <c r="M16" s="35">
        <v>83</v>
      </c>
      <c r="N16" s="59">
        <v>8.2084754981951238E-4</v>
      </c>
      <c r="O16" s="35">
        <v>1700</v>
      </c>
      <c r="P16" s="59">
        <v>1.6812540177026158E-2</v>
      </c>
      <c r="Q16" s="35">
        <v>3817</v>
      </c>
      <c r="R16" s="59">
        <v>3.7749097562181672E-2</v>
      </c>
      <c r="S16" s="37">
        <v>11442</v>
      </c>
      <c r="T16" s="59">
        <v>0.11315828512090194</v>
      </c>
    </row>
    <row r="17" spans="1:20" x14ac:dyDescent="0.2">
      <c r="A17" s="63" t="s">
        <v>249</v>
      </c>
      <c r="C17" s="35">
        <v>92729</v>
      </c>
      <c r="D17" s="59">
        <v>1.0593773253243322</v>
      </c>
      <c r="E17" s="35">
        <v>62142</v>
      </c>
      <c r="F17" s="59">
        <v>0.67014634041130605</v>
      </c>
      <c r="G17" s="35">
        <v>23538</v>
      </c>
      <c r="H17" s="59">
        <v>0.25383644814459339</v>
      </c>
      <c r="I17" s="35">
        <v>2369</v>
      </c>
      <c r="J17" s="59">
        <v>2.5547563329702681E-2</v>
      </c>
      <c r="K17" s="35">
        <v>4512</v>
      </c>
      <c r="L17" s="59">
        <v>4.8657917156445123E-2</v>
      </c>
      <c r="M17" s="35">
        <v>87</v>
      </c>
      <c r="N17" s="59">
        <v>9.3821781751124249E-4</v>
      </c>
      <c r="O17" s="35">
        <v>1346</v>
      </c>
      <c r="P17" s="59">
        <v>1.4515415889311866E-2</v>
      </c>
      <c r="Q17" s="35">
        <v>4241</v>
      </c>
      <c r="R17" s="59">
        <v>4.5735422575461829E-2</v>
      </c>
      <c r="S17" s="37">
        <v>30587</v>
      </c>
      <c r="T17" s="59">
        <v>0.32985365958869395</v>
      </c>
    </row>
    <row r="18" spans="1:20" x14ac:dyDescent="0.2">
      <c r="A18" s="63" t="s">
        <v>250</v>
      </c>
      <c r="C18" s="35">
        <v>90275</v>
      </c>
      <c r="D18" s="59">
        <v>1.0574909997230684</v>
      </c>
      <c r="E18" s="35">
        <v>80031</v>
      </c>
      <c r="F18" s="59">
        <v>0.88652450844641373</v>
      </c>
      <c r="G18" s="35">
        <v>5986</v>
      </c>
      <c r="H18" s="59">
        <v>6.6308501800055389E-2</v>
      </c>
      <c r="I18" s="35">
        <v>2698</v>
      </c>
      <c r="J18" s="59">
        <v>2.988645804486292E-2</v>
      </c>
      <c r="K18" s="35">
        <v>965</v>
      </c>
      <c r="L18" s="59">
        <v>1.0689559678759347E-2</v>
      </c>
      <c r="M18" s="35">
        <v>79</v>
      </c>
      <c r="N18" s="59">
        <v>8.7510384934921077E-4</v>
      </c>
      <c r="O18" s="35">
        <v>1432</v>
      </c>
      <c r="P18" s="59">
        <v>1.5862641927443921E-2</v>
      </c>
      <c r="Q18" s="35">
        <v>4274</v>
      </c>
      <c r="R18" s="59">
        <v>4.734422597618388E-2</v>
      </c>
      <c r="S18" s="37">
        <v>10244</v>
      </c>
      <c r="T18" s="59">
        <v>0.11347549155358626</v>
      </c>
    </row>
    <row r="19" spans="1:20" x14ac:dyDescent="0.2">
      <c r="A19" s="63" t="s">
        <v>251</v>
      </c>
      <c r="C19" s="35">
        <v>93269</v>
      </c>
      <c r="D19" s="59">
        <v>1.0457601132208991</v>
      </c>
      <c r="E19" s="35">
        <v>67235</v>
      </c>
      <c r="F19" s="59">
        <v>0.72087188669332791</v>
      </c>
      <c r="G19" s="35">
        <v>23299</v>
      </c>
      <c r="H19" s="59">
        <v>0.24980432941277381</v>
      </c>
      <c r="I19" s="35">
        <v>1742</v>
      </c>
      <c r="J19" s="59">
        <v>1.8677159613590795E-2</v>
      </c>
      <c r="K19" s="35">
        <v>1528</v>
      </c>
      <c r="L19" s="59">
        <v>1.6382720946938427E-2</v>
      </c>
      <c r="M19" s="35">
        <v>66</v>
      </c>
      <c r="N19" s="59">
        <v>7.0763061681802103E-4</v>
      </c>
      <c r="O19" s="35">
        <v>1197</v>
      </c>
      <c r="P19" s="59">
        <v>1.2833846186835926E-2</v>
      </c>
      <c r="Q19" s="35">
        <v>2470</v>
      </c>
      <c r="R19" s="59">
        <v>2.6482539750613817E-2</v>
      </c>
      <c r="S19" s="37">
        <v>26034</v>
      </c>
      <c r="T19" s="59">
        <v>0.27912811330667209</v>
      </c>
    </row>
    <row r="20" spans="1:20" x14ac:dyDescent="0.2">
      <c r="A20" s="63" t="s">
        <v>252</v>
      </c>
      <c r="C20" s="35">
        <v>90959</v>
      </c>
      <c r="D20" s="59">
        <v>1.0415461911410635</v>
      </c>
      <c r="E20" s="35">
        <v>79789</v>
      </c>
      <c r="F20" s="59">
        <v>0.87719741861717915</v>
      </c>
      <c r="G20" s="35">
        <v>5148</v>
      </c>
      <c r="H20" s="59">
        <v>5.6596928286370779E-2</v>
      </c>
      <c r="I20" s="35">
        <v>1458</v>
      </c>
      <c r="J20" s="59">
        <v>1.6029199969216899E-2</v>
      </c>
      <c r="K20" s="35">
        <v>3837</v>
      </c>
      <c r="L20" s="59">
        <v>4.2183841071251886E-2</v>
      </c>
      <c r="M20" s="35">
        <v>58</v>
      </c>
      <c r="N20" s="59">
        <v>6.3764993018832665E-4</v>
      </c>
      <c r="O20" s="35">
        <v>1145</v>
      </c>
      <c r="P20" s="59">
        <v>1.2588089139062654E-2</v>
      </c>
      <c r="Q20" s="35">
        <v>3303</v>
      </c>
      <c r="R20" s="59">
        <v>3.6313064127793844E-2</v>
      </c>
      <c r="S20" s="37">
        <v>11170</v>
      </c>
      <c r="T20" s="59">
        <v>0.12280258138282082</v>
      </c>
    </row>
    <row r="21" spans="1:20" x14ac:dyDescent="0.2">
      <c r="A21" s="63" t="s">
        <v>253</v>
      </c>
      <c r="C21" s="35">
        <v>97816</v>
      </c>
      <c r="D21" s="59">
        <v>1.0397583217469535</v>
      </c>
      <c r="E21" s="35">
        <v>75609</v>
      </c>
      <c r="F21" s="59">
        <v>0.7729717019710477</v>
      </c>
      <c r="G21" s="35">
        <v>6930</v>
      </c>
      <c r="H21" s="59">
        <v>7.0847305144352668E-2</v>
      </c>
      <c r="I21" s="35">
        <v>1157</v>
      </c>
      <c r="J21" s="59">
        <v>1.1828330743436656E-2</v>
      </c>
      <c r="K21" s="35">
        <v>13319</v>
      </c>
      <c r="L21" s="59">
        <v>0.13616381778032224</v>
      </c>
      <c r="M21" s="35">
        <v>62</v>
      </c>
      <c r="N21" s="59">
        <v>6.3384313404759955E-4</v>
      </c>
      <c r="O21" s="35">
        <v>1228</v>
      </c>
      <c r="P21" s="59">
        <v>1.2554183364684715E-2</v>
      </c>
      <c r="Q21" s="35">
        <v>3400</v>
      </c>
      <c r="R21" s="59">
        <v>3.4759139609061913E-2</v>
      </c>
      <c r="S21" s="37">
        <v>22207</v>
      </c>
      <c r="T21" s="59">
        <v>0.22702829802895233</v>
      </c>
    </row>
    <row r="22" spans="1:20" x14ac:dyDescent="0.2">
      <c r="A22" s="63" t="s">
        <v>254</v>
      </c>
      <c r="C22" s="35">
        <v>100663</v>
      </c>
      <c r="D22" s="59">
        <v>1.0482401676882271</v>
      </c>
      <c r="E22" s="35">
        <v>66744</v>
      </c>
      <c r="F22" s="59">
        <v>0.66304401815960179</v>
      </c>
      <c r="G22" s="35">
        <v>15692</v>
      </c>
      <c r="H22" s="59">
        <v>0.15588647268609121</v>
      </c>
      <c r="I22" s="35">
        <v>1555</v>
      </c>
      <c r="J22" s="59">
        <v>1.5447582527840419E-2</v>
      </c>
      <c r="K22" s="35">
        <v>16090</v>
      </c>
      <c r="L22" s="59">
        <v>0.15984025908228444</v>
      </c>
      <c r="M22" s="35">
        <v>83</v>
      </c>
      <c r="N22" s="59">
        <v>8.2453334392974581E-4</v>
      </c>
      <c r="O22" s="35">
        <v>1435</v>
      </c>
      <c r="P22" s="59">
        <v>1.4255486126978134E-2</v>
      </c>
      <c r="Q22" s="35">
        <v>3920</v>
      </c>
      <c r="R22" s="59">
        <v>3.8941815761501249E-2</v>
      </c>
      <c r="S22" s="37">
        <v>33919</v>
      </c>
      <c r="T22" s="59">
        <v>0.33695598184039816</v>
      </c>
    </row>
    <row r="23" spans="1:20" x14ac:dyDescent="0.2">
      <c r="A23" s="63" t="s">
        <v>255</v>
      </c>
      <c r="C23" s="35">
        <v>87158</v>
      </c>
      <c r="D23" s="59">
        <v>1.0583193740104178</v>
      </c>
      <c r="E23" s="35">
        <v>61884</v>
      </c>
      <c r="F23" s="59">
        <v>0.71002088161729271</v>
      </c>
      <c r="G23" s="35">
        <v>21269</v>
      </c>
      <c r="H23" s="59">
        <v>0.24402808692260033</v>
      </c>
      <c r="I23" s="35">
        <v>2033</v>
      </c>
      <c r="J23" s="59">
        <v>2.3325454920948164E-2</v>
      </c>
      <c r="K23" s="35">
        <v>3383</v>
      </c>
      <c r="L23" s="59">
        <v>3.8814566649074095E-2</v>
      </c>
      <c r="M23" s="35">
        <v>85</v>
      </c>
      <c r="N23" s="59">
        <v>9.7524036806718832E-4</v>
      </c>
      <c r="O23" s="35">
        <v>1225</v>
      </c>
      <c r="P23" s="59">
        <v>1.4054934716262421E-2</v>
      </c>
      <c r="Q23" s="35">
        <v>2362</v>
      </c>
      <c r="R23" s="59">
        <v>2.7100208816172928E-2</v>
      </c>
      <c r="S23" s="37">
        <v>25274</v>
      </c>
      <c r="T23" s="59">
        <v>0.28997911838270729</v>
      </c>
    </row>
    <row r="24" spans="1:20" x14ac:dyDescent="0.2">
      <c r="A24" s="63" t="s">
        <v>256</v>
      </c>
      <c r="C24" s="35">
        <v>97408</v>
      </c>
      <c r="D24" s="59">
        <v>1.0472753777923784</v>
      </c>
      <c r="E24" s="35">
        <v>82034</v>
      </c>
      <c r="F24" s="59">
        <v>0.84216902102496716</v>
      </c>
      <c r="G24" s="35">
        <v>7084</v>
      </c>
      <c r="H24" s="59">
        <v>7.2725032851511176E-2</v>
      </c>
      <c r="I24" s="35">
        <v>2201</v>
      </c>
      <c r="J24" s="59">
        <v>2.259568002628121E-2</v>
      </c>
      <c r="K24" s="35">
        <v>3553</v>
      </c>
      <c r="L24" s="59">
        <v>3.6475443495400786E-2</v>
      </c>
      <c r="M24" s="35">
        <v>61</v>
      </c>
      <c r="N24" s="59">
        <v>6.2623193166885674E-4</v>
      </c>
      <c r="O24" s="35">
        <v>1411</v>
      </c>
      <c r="P24" s="59">
        <v>1.4485463206307491E-2</v>
      </c>
      <c r="Q24" s="35">
        <v>5669</v>
      </c>
      <c r="R24" s="59">
        <v>5.8198505256241789E-2</v>
      </c>
      <c r="S24" s="37">
        <v>15374</v>
      </c>
      <c r="T24" s="59">
        <v>0.15783097897503284</v>
      </c>
    </row>
    <row r="25" spans="1:20" x14ac:dyDescent="0.2">
      <c r="A25" s="63" t="s">
        <v>257</v>
      </c>
      <c r="C25" s="35">
        <v>90115</v>
      </c>
      <c r="D25" s="59">
        <v>1.0418021417078178</v>
      </c>
      <c r="E25" s="35">
        <v>74681</v>
      </c>
      <c r="F25" s="59">
        <v>0.82872995616711975</v>
      </c>
      <c r="G25" s="35">
        <v>11001</v>
      </c>
      <c r="H25" s="59">
        <v>0.12207734561393775</v>
      </c>
      <c r="I25" s="35">
        <v>1382</v>
      </c>
      <c r="J25" s="59">
        <v>1.5335959607168617E-2</v>
      </c>
      <c r="K25" s="35">
        <v>2777</v>
      </c>
      <c r="L25" s="59">
        <v>3.0816179326416247E-2</v>
      </c>
      <c r="M25" s="35">
        <v>66</v>
      </c>
      <c r="N25" s="59">
        <v>7.3239749209343618E-4</v>
      </c>
      <c r="O25" s="35">
        <v>1114</v>
      </c>
      <c r="P25" s="59">
        <v>1.2361981912001331E-2</v>
      </c>
      <c r="Q25" s="35">
        <v>2861</v>
      </c>
      <c r="R25" s="59">
        <v>3.1748321589080621E-2</v>
      </c>
      <c r="S25" s="37">
        <v>15434</v>
      </c>
      <c r="T25" s="59">
        <v>0.17127004383288022</v>
      </c>
    </row>
    <row r="26" spans="1:20" x14ac:dyDescent="0.2">
      <c r="A26" s="63" t="s">
        <v>258</v>
      </c>
      <c r="C26" s="35">
        <v>89813</v>
      </c>
      <c r="D26" s="59">
        <v>1.0394486321579282</v>
      </c>
      <c r="E26" s="35">
        <v>73800</v>
      </c>
      <c r="F26" s="59">
        <v>0.82170732522017975</v>
      </c>
      <c r="G26" s="35">
        <v>8598</v>
      </c>
      <c r="H26" s="59">
        <v>9.5732243661830696E-2</v>
      </c>
      <c r="I26" s="35">
        <v>1159</v>
      </c>
      <c r="J26" s="59">
        <v>1.2904590649460547E-2</v>
      </c>
      <c r="K26" s="35">
        <v>6480</v>
      </c>
      <c r="L26" s="59">
        <v>7.2149911482747492E-2</v>
      </c>
      <c r="M26" s="35">
        <v>83</v>
      </c>
      <c r="N26" s="59">
        <v>9.2414238473272244E-4</v>
      </c>
      <c r="O26" s="35">
        <v>1054</v>
      </c>
      <c r="P26" s="59">
        <v>1.1735494861545657E-2</v>
      </c>
      <c r="Q26" s="35">
        <v>2182</v>
      </c>
      <c r="R26" s="59">
        <v>2.429492389743133E-2</v>
      </c>
      <c r="S26" s="37">
        <v>16013</v>
      </c>
      <c r="T26" s="59">
        <v>0.1782926747798203</v>
      </c>
    </row>
    <row r="27" spans="1:20" x14ac:dyDescent="0.2">
      <c r="A27" s="63" t="s">
        <v>259</v>
      </c>
      <c r="C27" s="35">
        <v>86679</v>
      </c>
      <c r="D27" s="59">
        <v>1.0469087091452369</v>
      </c>
      <c r="E27" s="35">
        <v>74706</v>
      </c>
      <c r="F27" s="59">
        <v>0.86186965701034857</v>
      </c>
      <c r="G27" s="35">
        <v>5344</v>
      </c>
      <c r="H27" s="59">
        <v>6.165276479885555E-2</v>
      </c>
      <c r="I27" s="35">
        <v>1256</v>
      </c>
      <c r="J27" s="59">
        <v>1.4490245618892696E-2</v>
      </c>
      <c r="K27" s="35">
        <v>4978</v>
      </c>
      <c r="L27" s="59">
        <v>5.74302887665986E-2</v>
      </c>
      <c r="M27" s="35">
        <v>77</v>
      </c>
      <c r="N27" s="59">
        <v>8.8833512154039621E-4</v>
      </c>
      <c r="O27" s="35">
        <v>1212</v>
      </c>
      <c r="P27" s="59">
        <v>1.3982625549441042E-2</v>
      </c>
      <c r="Q27" s="35">
        <v>3172</v>
      </c>
      <c r="R27" s="59">
        <v>3.6594792279560216E-2</v>
      </c>
      <c r="S27" s="37">
        <v>11973</v>
      </c>
      <c r="T27" s="59">
        <v>0.13813034298965146</v>
      </c>
    </row>
    <row r="28" spans="1:20" x14ac:dyDescent="0.2">
      <c r="A28" s="63" t="s">
        <v>260</v>
      </c>
      <c r="C28" s="35">
        <v>90316</v>
      </c>
      <c r="D28" s="59">
        <v>1.0512976659728064</v>
      </c>
      <c r="E28" s="35">
        <v>63167</v>
      </c>
      <c r="F28" s="59">
        <v>0.69939988484875326</v>
      </c>
      <c r="G28" s="35">
        <v>23635</v>
      </c>
      <c r="H28" s="59">
        <v>0.26169228043757475</v>
      </c>
      <c r="I28" s="35">
        <v>1515</v>
      </c>
      <c r="J28" s="59">
        <v>1.6774436423225122E-2</v>
      </c>
      <c r="K28" s="35">
        <v>2426</v>
      </c>
      <c r="L28" s="59">
        <v>2.6861242747685903E-2</v>
      </c>
      <c r="M28" s="35">
        <v>59</v>
      </c>
      <c r="N28" s="59">
        <v>6.5326188050843703E-4</v>
      </c>
      <c r="O28" s="35">
        <v>1299</v>
      </c>
      <c r="P28" s="59">
        <v>1.4382833606448469E-2</v>
      </c>
      <c r="Q28" s="35">
        <v>2848</v>
      </c>
      <c r="R28" s="59">
        <v>3.1533726028610654E-2</v>
      </c>
      <c r="S28" s="37">
        <v>27149</v>
      </c>
      <c r="T28" s="59">
        <v>0.30060011515124674</v>
      </c>
    </row>
    <row r="29" spans="1:20" x14ac:dyDescent="0.2">
      <c r="A29" s="63" t="s">
        <v>261</v>
      </c>
      <c r="C29" s="35">
        <v>89583</v>
      </c>
      <c r="D29" s="59">
        <v>1.0508690264894007</v>
      </c>
      <c r="E29" s="35">
        <v>56537</v>
      </c>
      <c r="F29" s="59">
        <v>0.63111304600203166</v>
      </c>
      <c r="G29" s="35">
        <v>20176</v>
      </c>
      <c r="H29" s="59">
        <v>0.22522130314903496</v>
      </c>
      <c r="I29" s="35">
        <v>1613</v>
      </c>
      <c r="J29" s="59">
        <v>1.80056483931103E-2</v>
      </c>
      <c r="K29" s="35">
        <v>12113</v>
      </c>
      <c r="L29" s="59">
        <v>0.13521538684795106</v>
      </c>
      <c r="M29" s="35">
        <v>94</v>
      </c>
      <c r="N29" s="59">
        <v>1.0493062299766697E-3</v>
      </c>
      <c r="O29" s="35">
        <v>1208</v>
      </c>
      <c r="P29" s="59">
        <v>1.3484701338423584E-2</v>
      </c>
      <c r="Q29" s="35">
        <v>2399</v>
      </c>
      <c r="R29" s="59">
        <v>2.6779634528872664E-2</v>
      </c>
      <c r="S29" s="37">
        <v>33046</v>
      </c>
      <c r="T29" s="59">
        <v>0.36888695399796839</v>
      </c>
    </row>
    <row r="30" spans="1:20" x14ac:dyDescent="0.2">
      <c r="A30" s="63" t="s">
        <v>262</v>
      </c>
      <c r="C30" s="35">
        <v>92691</v>
      </c>
      <c r="D30" s="59">
        <v>1.0492172918622089</v>
      </c>
      <c r="E30" s="35">
        <v>37728</v>
      </c>
      <c r="F30" s="59">
        <v>0.40702980871929312</v>
      </c>
      <c r="G30" s="35">
        <v>35621</v>
      </c>
      <c r="H30" s="59">
        <v>0.38429836769481396</v>
      </c>
      <c r="I30" s="35">
        <v>1457</v>
      </c>
      <c r="J30" s="59">
        <v>1.5718893959499842E-2</v>
      </c>
      <c r="K30" s="35">
        <v>5663</v>
      </c>
      <c r="L30" s="59">
        <v>6.1095467736889231E-2</v>
      </c>
      <c r="M30" s="35">
        <v>104</v>
      </c>
      <c r="N30" s="59">
        <v>1.1220075303966944E-3</v>
      </c>
      <c r="O30" s="35">
        <v>1129</v>
      </c>
      <c r="P30" s="59">
        <v>1.2180254825171807E-2</v>
      </c>
      <c r="Q30" s="35">
        <v>15551</v>
      </c>
      <c r="R30" s="59">
        <v>0.16777249139614417</v>
      </c>
      <c r="S30" s="37">
        <v>54963</v>
      </c>
      <c r="T30" s="59">
        <v>0.59297019128070683</v>
      </c>
    </row>
    <row r="31" spans="1:20" x14ac:dyDescent="0.2">
      <c r="A31" s="63" t="s">
        <v>263</v>
      </c>
      <c r="C31" s="35">
        <v>91562</v>
      </c>
      <c r="D31" s="59">
        <v>1.0358664074616106</v>
      </c>
      <c r="E31" s="35">
        <v>75602</v>
      </c>
      <c r="F31" s="59">
        <v>0.82569188091129508</v>
      </c>
      <c r="G31" s="35">
        <v>5388</v>
      </c>
      <c r="H31" s="59">
        <v>5.8845372534457527E-2</v>
      </c>
      <c r="I31" s="35">
        <v>924</v>
      </c>
      <c r="J31" s="59">
        <v>1.0091522684082916E-2</v>
      </c>
      <c r="K31" s="35">
        <v>9608</v>
      </c>
      <c r="L31" s="59">
        <v>0.10493436141630808</v>
      </c>
      <c r="M31" s="35">
        <v>88</v>
      </c>
      <c r="N31" s="59">
        <v>9.6109739848408726E-4</v>
      </c>
      <c r="O31" s="35">
        <v>1013</v>
      </c>
      <c r="P31" s="59">
        <v>1.1063541643913414E-2</v>
      </c>
      <c r="Q31" s="35">
        <v>2223</v>
      </c>
      <c r="R31" s="59">
        <v>2.4278630873069616E-2</v>
      </c>
      <c r="S31" s="37">
        <v>15960</v>
      </c>
      <c r="T31" s="59">
        <v>0.17430811908870492</v>
      </c>
    </row>
    <row r="32" spans="1:20" x14ac:dyDescent="0.2">
      <c r="A32" s="63" t="s">
        <v>264</v>
      </c>
      <c r="C32" s="35">
        <v>88385</v>
      </c>
      <c r="D32" s="59">
        <v>1.0524749674718563</v>
      </c>
      <c r="E32" s="35">
        <v>66874</v>
      </c>
      <c r="F32" s="59">
        <v>0.75662159868756007</v>
      </c>
      <c r="G32" s="35">
        <v>18342</v>
      </c>
      <c r="H32" s="59">
        <v>0.20752390111444249</v>
      </c>
      <c r="I32" s="35">
        <v>1712</v>
      </c>
      <c r="J32" s="59">
        <v>1.9369802568309103E-2</v>
      </c>
      <c r="K32" s="35">
        <v>2115</v>
      </c>
      <c r="L32" s="59">
        <v>2.3929399785031398E-2</v>
      </c>
      <c r="M32" s="35">
        <v>74</v>
      </c>
      <c r="N32" s="59">
        <v>8.3724613905074394E-4</v>
      </c>
      <c r="O32" s="35">
        <v>1205</v>
      </c>
      <c r="P32" s="59">
        <v>1.3633535102110086E-2</v>
      </c>
      <c r="Q32" s="35">
        <v>2701</v>
      </c>
      <c r="R32" s="59">
        <v>3.0559484075352153E-2</v>
      </c>
      <c r="S32" s="37">
        <v>21511</v>
      </c>
      <c r="T32" s="59">
        <v>0.2433784013124399</v>
      </c>
    </row>
    <row r="33" spans="1:20" x14ac:dyDescent="0.2">
      <c r="A33" s="63" t="s">
        <v>265</v>
      </c>
      <c r="C33" s="35">
        <v>89273</v>
      </c>
      <c r="D33" s="59">
        <v>1.0466658452163589</v>
      </c>
      <c r="E33" s="35">
        <v>82224</v>
      </c>
      <c r="F33" s="59">
        <v>0.9210399560897472</v>
      </c>
      <c r="G33" s="35">
        <v>4176</v>
      </c>
      <c r="H33" s="59">
        <v>4.677786116743024E-2</v>
      </c>
      <c r="I33" s="35">
        <v>1955</v>
      </c>
      <c r="J33" s="59">
        <v>2.1899118434465067E-2</v>
      </c>
      <c r="K33" s="35">
        <v>1272</v>
      </c>
      <c r="L33" s="59">
        <v>1.4248428976286222E-2</v>
      </c>
      <c r="M33" s="35">
        <v>57</v>
      </c>
      <c r="N33" s="59">
        <v>6.3849092110716571E-4</v>
      </c>
      <c r="O33" s="35">
        <v>1148</v>
      </c>
      <c r="P33" s="59">
        <v>1.285943118300046E-2</v>
      </c>
      <c r="Q33" s="35">
        <v>2607</v>
      </c>
      <c r="R33" s="59">
        <v>2.9202558444322471E-2</v>
      </c>
      <c r="S33" s="37">
        <v>7049</v>
      </c>
      <c r="T33" s="59">
        <v>7.8960043910252825E-2</v>
      </c>
    </row>
    <row r="34" spans="1:20" x14ac:dyDescent="0.2">
      <c r="A34" s="63" t="s">
        <v>266</v>
      </c>
      <c r="C34" s="35">
        <v>99832</v>
      </c>
      <c r="D34" s="59">
        <v>1.0439037583139674</v>
      </c>
      <c r="E34" s="35">
        <v>88140</v>
      </c>
      <c r="F34" s="59">
        <v>0.88288324384966743</v>
      </c>
      <c r="G34" s="35">
        <v>6261</v>
      </c>
      <c r="H34" s="59">
        <v>6.2715361807837169E-2</v>
      </c>
      <c r="I34" s="35">
        <v>1602</v>
      </c>
      <c r="J34" s="59">
        <v>1.6046958890936772E-2</v>
      </c>
      <c r="K34" s="35">
        <v>3395</v>
      </c>
      <c r="L34" s="59">
        <v>3.4007131981729305E-2</v>
      </c>
      <c r="M34" s="35">
        <v>110</v>
      </c>
      <c r="N34" s="59">
        <v>1.1018511098645726E-3</v>
      </c>
      <c r="O34" s="35">
        <v>1439</v>
      </c>
      <c r="P34" s="59">
        <v>1.4414215882682907E-2</v>
      </c>
      <c r="Q34" s="35">
        <v>3268</v>
      </c>
      <c r="R34" s="59">
        <v>3.2734994791249299E-2</v>
      </c>
      <c r="S34" s="37">
        <v>11692</v>
      </c>
      <c r="T34" s="59">
        <v>0.11711675615033255</v>
      </c>
    </row>
    <row r="35" spans="1:20" x14ac:dyDescent="0.2">
      <c r="A35" s="63" t="s">
        <v>267</v>
      </c>
      <c r="C35" s="35">
        <v>66872</v>
      </c>
      <c r="D35" s="59">
        <v>1.0592774255293695</v>
      </c>
      <c r="E35" s="35">
        <v>22471</v>
      </c>
      <c r="F35" s="59">
        <v>0.33603002751525302</v>
      </c>
      <c r="G35" s="35">
        <v>42588</v>
      </c>
      <c r="H35" s="59">
        <v>0.63685847589424571</v>
      </c>
      <c r="I35" s="35">
        <v>1430</v>
      </c>
      <c r="J35" s="59">
        <v>2.1384136858475893E-2</v>
      </c>
      <c r="K35" s="35">
        <v>420</v>
      </c>
      <c r="L35" s="59">
        <v>6.2806555808111019E-3</v>
      </c>
      <c r="M35" s="35">
        <v>63</v>
      </c>
      <c r="N35" s="59">
        <v>9.4209833712166526E-4</v>
      </c>
      <c r="O35" s="35">
        <v>780</v>
      </c>
      <c r="P35" s="59">
        <v>1.1664074650077761E-2</v>
      </c>
      <c r="Q35" s="35">
        <v>3084</v>
      </c>
      <c r="R35" s="59">
        <v>4.6117956693384379E-2</v>
      </c>
      <c r="S35" s="37">
        <v>44401</v>
      </c>
      <c r="T35" s="59">
        <v>0.66396997248474698</v>
      </c>
    </row>
    <row r="36" spans="1:20" x14ac:dyDescent="0.2">
      <c r="A36" s="63" t="s">
        <v>268</v>
      </c>
      <c r="C36" s="35">
        <v>95592</v>
      </c>
      <c r="D36" s="59">
        <v>1.0386224788685245</v>
      </c>
      <c r="E36" s="35">
        <v>32072</v>
      </c>
      <c r="F36" s="59">
        <v>0.33550924763578543</v>
      </c>
      <c r="G36" s="35">
        <v>59540</v>
      </c>
      <c r="H36" s="59">
        <v>0.62285546907691025</v>
      </c>
      <c r="I36" s="35">
        <v>1079</v>
      </c>
      <c r="J36" s="59">
        <v>1.1287555443970207E-2</v>
      </c>
      <c r="K36" s="35">
        <v>3082</v>
      </c>
      <c r="L36" s="59">
        <v>3.2241191731525648E-2</v>
      </c>
      <c r="M36" s="35">
        <v>83</v>
      </c>
      <c r="N36" s="59">
        <v>8.6827349569001586E-4</v>
      </c>
      <c r="O36" s="35">
        <v>1151</v>
      </c>
      <c r="P36" s="59">
        <v>1.204075654866516E-2</v>
      </c>
      <c r="Q36" s="35">
        <v>2277</v>
      </c>
      <c r="R36" s="59">
        <v>2.3819984935977905E-2</v>
      </c>
      <c r="S36" s="37">
        <v>63520</v>
      </c>
      <c r="T36" s="59">
        <v>0.66449075236421462</v>
      </c>
    </row>
    <row r="37" spans="1:20" x14ac:dyDescent="0.2">
      <c r="A37" s="63" t="s">
        <v>269</v>
      </c>
      <c r="C37" s="35">
        <v>94007</v>
      </c>
      <c r="D37" s="59">
        <v>1.0378801578605847</v>
      </c>
      <c r="E37" s="35">
        <v>84643</v>
      </c>
      <c r="F37" s="59">
        <v>0.90039039645983809</v>
      </c>
      <c r="G37" s="35">
        <v>3128</v>
      </c>
      <c r="H37" s="59">
        <v>3.3274117884838361E-2</v>
      </c>
      <c r="I37" s="35">
        <v>1283</v>
      </c>
      <c r="J37" s="59">
        <v>1.3647919835756911E-2</v>
      </c>
      <c r="K37" s="35">
        <v>3275</v>
      </c>
      <c r="L37" s="59">
        <v>3.4837831225334286E-2</v>
      </c>
      <c r="M37" s="35">
        <v>61</v>
      </c>
      <c r="N37" s="59">
        <v>6.4888784877721877E-4</v>
      </c>
      <c r="O37" s="35">
        <v>1228</v>
      </c>
      <c r="P37" s="59">
        <v>1.3062857021285649E-2</v>
      </c>
      <c r="Q37" s="35">
        <v>3950</v>
      </c>
      <c r="R37" s="59">
        <v>4.2018147584754327E-2</v>
      </c>
      <c r="S37" s="37">
        <v>9364</v>
      </c>
      <c r="T37" s="59">
        <v>9.9609603540161906E-2</v>
      </c>
    </row>
    <row r="38" spans="1:20" x14ac:dyDescent="0.2">
      <c r="A38" s="63" t="s">
        <v>270</v>
      </c>
      <c r="C38" s="35">
        <v>95583</v>
      </c>
      <c r="D38" s="59">
        <v>1.0394212359938482</v>
      </c>
      <c r="E38" s="35">
        <v>59741</v>
      </c>
      <c r="F38" s="59">
        <v>0.62501700093112789</v>
      </c>
      <c r="G38" s="35">
        <v>17655</v>
      </c>
      <c r="H38" s="59">
        <v>0.1847085778851888</v>
      </c>
      <c r="I38" s="35">
        <v>996</v>
      </c>
      <c r="J38" s="59">
        <v>1.0420263017482188E-2</v>
      </c>
      <c r="K38" s="35">
        <v>16566</v>
      </c>
      <c r="L38" s="59">
        <v>0.1733153385016164</v>
      </c>
      <c r="M38" s="35">
        <v>70</v>
      </c>
      <c r="N38" s="59">
        <v>7.3234780243348712E-4</v>
      </c>
      <c r="O38" s="35">
        <v>1309</v>
      </c>
      <c r="P38" s="59">
        <v>1.369490390550621E-2</v>
      </c>
      <c r="Q38" s="35">
        <v>3014</v>
      </c>
      <c r="R38" s="59">
        <v>3.1532803950493286E-2</v>
      </c>
      <c r="S38" s="37">
        <v>35842</v>
      </c>
      <c r="T38" s="59">
        <v>0.37498299906887206</v>
      </c>
    </row>
    <row r="39" spans="1:20" x14ac:dyDescent="0.2">
      <c r="A39" s="63" t="s">
        <v>271</v>
      </c>
      <c r="C39" s="35">
        <v>111996</v>
      </c>
      <c r="D39" s="59">
        <v>1.0410371798992821</v>
      </c>
      <c r="E39" s="35">
        <v>80340</v>
      </c>
      <c r="F39" s="59">
        <v>0.71734704810886107</v>
      </c>
      <c r="G39" s="35">
        <v>6947</v>
      </c>
      <c r="H39" s="59">
        <v>6.2029001035751277E-2</v>
      </c>
      <c r="I39" s="35">
        <v>1332</v>
      </c>
      <c r="J39" s="59">
        <v>1.1893281902925105E-2</v>
      </c>
      <c r="K39" s="35">
        <v>21732</v>
      </c>
      <c r="L39" s="59">
        <v>0.19404264438015642</v>
      </c>
      <c r="M39" s="35">
        <v>90</v>
      </c>
      <c r="N39" s="59">
        <v>8.0360012857602062E-4</v>
      </c>
      <c r="O39" s="35">
        <v>1698</v>
      </c>
      <c r="P39" s="59">
        <v>1.5161255759134254E-2</v>
      </c>
      <c r="Q39" s="35">
        <v>4453</v>
      </c>
      <c r="R39" s="59">
        <v>3.9760348583877995E-2</v>
      </c>
      <c r="S39" s="37">
        <v>31656</v>
      </c>
      <c r="T39" s="59">
        <v>0.28265295189113898</v>
      </c>
    </row>
    <row r="40" spans="1:20" x14ac:dyDescent="0.2">
      <c r="A40" s="63" t="s">
        <v>272</v>
      </c>
      <c r="C40" s="35">
        <v>98477</v>
      </c>
      <c r="D40" s="59">
        <v>1.0412075916203782</v>
      </c>
      <c r="E40" s="35">
        <v>80218</v>
      </c>
      <c r="F40" s="59">
        <v>0.81458614701910093</v>
      </c>
      <c r="G40" s="35">
        <v>9020</v>
      </c>
      <c r="H40" s="59">
        <v>9.1594991723955854E-2</v>
      </c>
      <c r="I40" s="35">
        <v>1348</v>
      </c>
      <c r="J40" s="59">
        <v>1.3688475481584533E-2</v>
      </c>
      <c r="K40" s="35">
        <v>7033</v>
      </c>
      <c r="L40" s="59">
        <v>7.141769144064096E-2</v>
      </c>
      <c r="M40" s="35">
        <v>86</v>
      </c>
      <c r="N40" s="59">
        <v>8.7330036455212897E-4</v>
      </c>
      <c r="O40" s="35">
        <v>1459</v>
      </c>
      <c r="P40" s="59">
        <v>1.4815642231180886E-2</v>
      </c>
      <c r="Q40" s="35">
        <v>3371</v>
      </c>
      <c r="R40" s="59">
        <v>3.4231343359363099E-2</v>
      </c>
      <c r="S40" s="37">
        <v>18259</v>
      </c>
      <c r="T40" s="59">
        <v>0.1854138529808991</v>
      </c>
    </row>
    <row r="41" spans="1:20" x14ac:dyDescent="0.2">
      <c r="A41" s="63" t="s">
        <v>273</v>
      </c>
      <c r="C41" s="35">
        <v>98188</v>
      </c>
      <c r="D41" s="59">
        <v>1.0370717399274862</v>
      </c>
      <c r="E41" s="35">
        <v>79505</v>
      </c>
      <c r="F41" s="59">
        <v>0.80972216564142263</v>
      </c>
      <c r="G41" s="35">
        <v>8106</v>
      </c>
      <c r="H41" s="59">
        <v>8.2555913146209317E-2</v>
      </c>
      <c r="I41" s="35">
        <v>714</v>
      </c>
      <c r="J41" s="59">
        <v>7.2717643703914935E-3</v>
      </c>
      <c r="K41" s="35">
        <v>9248</v>
      </c>
      <c r="L41" s="59">
        <v>9.4186662321261258E-2</v>
      </c>
      <c r="M41" s="35">
        <v>80</v>
      </c>
      <c r="N41" s="59">
        <v>8.1476351488980324E-4</v>
      </c>
      <c r="O41" s="35">
        <v>1425</v>
      </c>
      <c r="P41" s="59">
        <v>1.451297510897462E-2</v>
      </c>
      <c r="Q41" s="35">
        <v>2750</v>
      </c>
      <c r="R41" s="59">
        <v>2.8007495824336988E-2</v>
      </c>
      <c r="S41" s="37">
        <v>18683</v>
      </c>
      <c r="T41" s="59">
        <v>0.19027783435857742</v>
      </c>
    </row>
    <row r="42" spans="1:20" x14ac:dyDescent="0.2">
      <c r="A42" s="63" t="s">
        <v>274</v>
      </c>
      <c r="C42" s="35">
        <v>98683</v>
      </c>
      <c r="D42" s="59">
        <v>1.0360852426456431</v>
      </c>
      <c r="E42" s="35">
        <v>67054</v>
      </c>
      <c r="F42" s="59">
        <v>0.67948886839678568</v>
      </c>
      <c r="G42" s="35">
        <v>4296</v>
      </c>
      <c r="H42" s="59">
        <v>4.3533334008897175E-2</v>
      </c>
      <c r="I42" s="35">
        <v>984</v>
      </c>
      <c r="J42" s="59">
        <v>9.9713223148870621E-3</v>
      </c>
      <c r="K42" s="35">
        <v>25284</v>
      </c>
      <c r="L42" s="59">
        <v>0.25621434289593953</v>
      </c>
      <c r="M42" s="35">
        <v>67</v>
      </c>
      <c r="N42" s="59">
        <v>6.7894166168438335E-4</v>
      </c>
      <c r="O42" s="35">
        <v>1249</v>
      </c>
      <c r="P42" s="59">
        <v>1.2656688588713355E-2</v>
      </c>
      <c r="Q42" s="35">
        <v>3310</v>
      </c>
      <c r="R42" s="59">
        <v>3.3541744778735949E-2</v>
      </c>
      <c r="S42" s="37">
        <v>31629</v>
      </c>
      <c r="T42" s="59">
        <v>0.32051113160321432</v>
      </c>
    </row>
    <row r="43" spans="1:20" x14ac:dyDescent="0.2">
      <c r="A43" s="63" t="s">
        <v>275</v>
      </c>
      <c r="C43" s="35">
        <v>95984</v>
      </c>
      <c r="D43" s="59">
        <v>1.039704534089015</v>
      </c>
      <c r="E43" s="35">
        <v>91243</v>
      </c>
      <c r="F43" s="59">
        <v>0.95060635105850977</v>
      </c>
      <c r="G43" s="35">
        <v>1150</v>
      </c>
      <c r="H43" s="59">
        <v>1.1981163527254542E-2</v>
      </c>
      <c r="I43" s="35">
        <v>1777</v>
      </c>
      <c r="J43" s="59">
        <v>1.8513502250375062E-2</v>
      </c>
      <c r="K43" s="35">
        <v>1613</v>
      </c>
      <c r="L43" s="59">
        <v>1.6804884147357892E-2</v>
      </c>
      <c r="M43" s="35">
        <v>92</v>
      </c>
      <c r="N43" s="59">
        <v>9.5849308218036336E-4</v>
      </c>
      <c r="O43" s="35">
        <v>1383</v>
      </c>
      <c r="P43" s="59">
        <v>1.4408651441906985E-2</v>
      </c>
      <c r="Q43" s="35">
        <v>2537</v>
      </c>
      <c r="R43" s="59">
        <v>2.6431488581430237E-2</v>
      </c>
      <c r="S43" s="37">
        <v>4741</v>
      </c>
      <c r="T43" s="59">
        <v>4.9393648941490245E-2</v>
      </c>
    </row>
    <row r="44" spans="1:20" x14ac:dyDescent="0.2">
      <c r="A44" s="63" t="s">
        <v>276</v>
      </c>
      <c r="C44" s="35">
        <v>94401</v>
      </c>
      <c r="D44" s="59">
        <v>1.0459105306087859</v>
      </c>
      <c r="E44" s="35">
        <v>81857</v>
      </c>
      <c r="F44" s="59">
        <v>0.86712005169436768</v>
      </c>
      <c r="G44" s="35">
        <v>4778</v>
      </c>
      <c r="H44" s="59">
        <v>5.0613870615777372E-2</v>
      </c>
      <c r="I44" s="35">
        <v>1757</v>
      </c>
      <c r="J44" s="59">
        <v>1.8612090973612567E-2</v>
      </c>
      <c r="K44" s="35">
        <v>2317</v>
      </c>
      <c r="L44" s="59">
        <v>2.4544231522971156E-2</v>
      </c>
      <c r="M44" s="35">
        <v>50</v>
      </c>
      <c r="N44" s="59">
        <v>5.29655406192731E-4</v>
      </c>
      <c r="O44" s="35">
        <v>1385</v>
      </c>
      <c r="P44" s="59">
        <v>1.4671454751538649E-2</v>
      </c>
      <c r="Q44" s="35">
        <v>6591</v>
      </c>
      <c r="R44" s="59">
        <v>6.9819175644325798E-2</v>
      </c>
      <c r="S44" s="37">
        <v>12544</v>
      </c>
      <c r="T44" s="59">
        <v>0.13287994830563235</v>
      </c>
    </row>
    <row r="45" spans="1:20" x14ac:dyDescent="0.2">
      <c r="A45" s="63" t="s">
        <v>277</v>
      </c>
      <c r="C45" s="35">
        <v>95980</v>
      </c>
      <c r="D45" s="59">
        <v>1.0452802667222336</v>
      </c>
      <c r="E45" s="35">
        <v>88788</v>
      </c>
      <c r="F45" s="59">
        <v>0.9250677224421755</v>
      </c>
      <c r="G45" s="35">
        <v>2562</v>
      </c>
      <c r="H45" s="59">
        <v>2.6693061054386329E-2</v>
      </c>
      <c r="I45" s="35">
        <v>1944</v>
      </c>
      <c r="J45" s="59">
        <v>2.0254219629089392E-2</v>
      </c>
      <c r="K45" s="35">
        <v>1887</v>
      </c>
      <c r="L45" s="59">
        <v>1.9660345905396958E-2</v>
      </c>
      <c r="M45" s="35">
        <v>51</v>
      </c>
      <c r="N45" s="59">
        <v>5.3136070014586374E-4</v>
      </c>
      <c r="O45" s="35">
        <v>1523</v>
      </c>
      <c r="P45" s="59">
        <v>1.5867889143571578E-2</v>
      </c>
      <c r="Q45" s="35">
        <v>3571</v>
      </c>
      <c r="R45" s="59">
        <v>3.7205667847468225E-2</v>
      </c>
      <c r="S45" s="37">
        <v>7192</v>
      </c>
      <c r="T45" s="59">
        <v>7.4932277557824542E-2</v>
      </c>
    </row>
    <row r="46" spans="1:20" x14ac:dyDescent="0.2">
      <c r="A46" s="63" t="s">
        <v>278</v>
      </c>
      <c r="C46" s="35">
        <v>94576</v>
      </c>
      <c r="D46" s="59">
        <v>1.0405916934528845</v>
      </c>
      <c r="E46" s="35">
        <v>73275</v>
      </c>
      <c r="F46" s="59">
        <v>0.77477372694975466</v>
      </c>
      <c r="G46" s="35">
        <v>3952</v>
      </c>
      <c r="H46" s="59">
        <v>4.1786499746235835E-2</v>
      </c>
      <c r="I46" s="35">
        <v>1057</v>
      </c>
      <c r="J46" s="59">
        <v>1.1176196920994756E-2</v>
      </c>
      <c r="K46" s="35">
        <v>14219</v>
      </c>
      <c r="L46" s="59">
        <v>0.15034469632887837</v>
      </c>
      <c r="M46" s="35">
        <v>67</v>
      </c>
      <c r="N46" s="59">
        <v>7.084249703941803E-4</v>
      </c>
      <c r="O46" s="35">
        <v>1413</v>
      </c>
      <c r="P46" s="59">
        <v>1.4940365420402639E-2</v>
      </c>
      <c r="Q46" s="35">
        <v>4432</v>
      </c>
      <c r="R46" s="59">
        <v>4.6861783116223986E-2</v>
      </c>
      <c r="S46" s="37">
        <v>21301</v>
      </c>
      <c r="T46" s="59">
        <v>0.22522627305024531</v>
      </c>
    </row>
    <row r="47" spans="1:20" x14ac:dyDescent="0.2">
      <c r="A47" s="63" t="s">
        <v>279</v>
      </c>
      <c r="C47" s="35">
        <v>97091</v>
      </c>
      <c r="D47" s="59">
        <v>1.0472649370178493</v>
      </c>
      <c r="E47" s="35">
        <v>86888</v>
      </c>
      <c r="F47" s="59">
        <v>0.89491301974436355</v>
      </c>
      <c r="G47" s="35">
        <v>2523</v>
      </c>
      <c r="H47" s="59">
        <v>2.5985930724783966E-2</v>
      </c>
      <c r="I47" s="35">
        <v>1809</v>
      </c>
      <c r="J47" s="59">
        <v>1.8632005026212522E-2</v>
      </c>
      <c r="K47" s="35">
        <v>4175</v>
      </c>
      <c r="L47" s="59">
        <v>4.300089606657672E-2</v>
      </c>
      <c r="M47" s="35">
        <v>58</v>
      </c>
      <c r="N47" s="59">
        <v>5.973777178111256E-4</v>
      </c>
      <c r="O47" s="35">
        <v>1630</v>
      </c>
      <c r="P47" s="59">
        <v>1.6788373793657496E-2</v>
      </c>
      <c r="Q47" s="35">
        <v>4597</v>
      </c>
      <c r="R47" s="59">
        <v>4.7347333944443876E-2</v>
      </c>
      <c r="S47" s="37">
        <v>10203</v>
      </c>
      <c r="T47" s="59">
        <v>0.10508698025563647</v>
      </c>
    </row>
    <row r="48" spans="1:20" x14ac:dyDescent="0.2">
      <c r="A48" s="63" t="s">
        <v>280</v>
      </c>
      <c r="C48" s="35">
        <v>97882</v>
      </c>
      <c r="D48" s="59">
        <v>1.0415602460105025</v>
      </c>
      <c r="E48" s="35">
        <v>93083</v>
      </c>
      <c r="F48" s="59">
        <v>0.95097157802251686</v>
      </c>
      <c r="G48" s="35">
        <v>978</v>
      </c>
      <c r="H48" s="59">
        <v>9.9916225659467516E-3</v>
      </c>
      <c r="I48" s="35">
        <v>2181</v>
      </c>
      <c r="J48" s="59">
        <v>2.2281931305040765E-2</v>
      </c>
      <c r="K48" s="35">
        <v>1281</v>
      </c>
      <c r="L48" s="59">
        <v>1.3087186612451727E-2</v>
      </c>
      <c r="M48" s="35">
        <v>151</v>
      </c>
      <c r="N48" s="59">
        <v>1.5426738317566048E-3</v>
      </c>
      <c r="O48" s="35">
        <v>1310</v>
      </c>
      <c r="P48" s="59">
        <v>1.338346171921293E-2</v>
      </c>
      <c r="Q48" s="35">
        <v>2966</v>
      </c>
      <c r="R48" s="59">
        <v>3.0301791953576757E-2</v>
      </c>
      <c r="S48" s="37">
        <v>4799</v>
      </c>
      <c r="T48" s="59">
        <v>4.902842197748309E-2</v>
      </c>
    </row>
    <row r="49" spans="1:20" x14ac:dyDescent="0.2">
      <c r="A49" s="63" t="s">
        <v>281</v>
      </c>
      <c r="C49" s="35">
        <v>89810</v>
      </c>
      <c r="D49" s="59">
        <v>1.052956240953123</v>
      </c>
      <c r="E49" s="35">
        <v>81681</v>
      </c>
      <c r="F49" s="59">
        <v>0.90948669413205652</v>
      </c>
      <c r="G49" s="35">
        <v>4739</v>
      </c>
      <c r="H49" s="59">
        <v>5.2766952455183168E-2</v>
      </c>
      <c r="I49" s="35">
        <v>2469</v>
      </c>
      <c r="J49" s="59">
        <v>2.7491370671417437E-2</v>
      </c>
      <c r="K49" s="35">
        <v>732</v>
      </c>
      <c r="L49" s="59">
        <v>8.1505400289500051E-3</v>
      </c>
      <c r="M49" s="35">
        <v>74</v>
      </c>
      <c r="N49" s="59">
        <v>8.2396169691571091E-4</v>
      </c>
      <c r="O49" s="35">
        <v>1396</v>
      </c>
      <c r="P49" s="59">
        <v>1.5543926066139628E-2</v>
      </c>
      <c r="Q49" s="35">
        <v>3475</v>
      </c>
      <c r="R49" s="59">
        <v>3.8692795902460747E-2</v>
      </c>
      <c r="S49" s="37">
        <v>8129</v>
      </c>
      <c r="T49" s="59">
        <v>9.0513305867943442E-2</v>
      </c>
    </row>
    <row r="50" spans="1:20" x14ac:dyDescent="0.2">
      <c r="A50" s="63" t="s">
        <v>282</v>
      </c>
      <c r="C50" s="35">
        <v>83329</v>
      </c>
      <c r="D50" s="59">
        <v>1.056894958537844</v>
      </c>
      <c r="E50" s="35">
        <v>53454</v>
      </c>
      <c r="F50" s="59">
        <v>0.64148135703056564</v>
      </c>
      <c r="G50" s="35">
        <v>26771</v>
      </c>
      <c r="H50" s="59">
        <v>0.32126870597271057</v>
      </c>
      <c r="I50" s="35">
        <v>1987</v>
      </c>
      <c r="J50" s="59">
        <v>2.3845239952477528E-2</v>
      </c>
      <c r="K50" s="35">
        <v>1236</v>
      </c>
      <c r="L50" s="59">
        <v>1.4832771304107813E-2</v>
      </c>
      <c r="M50" s="35">
        <v>76</v>
      </c>
      <c r="N50" s="59">
        <v>9.1204742646617621E-4</v>
      </c>
      <c r="O50" s="35">
        <v>1006</v>
      </c>
      <c r="P50" s="59">
        <v>1.2072627776644385E-2</v>
      </c>
      <c r="Q50" s="35">
        <v>3540</v>
      </c>
      <c r="R50" s="59">
        <v>4.2482209074871893E-2</v>
      </c>
      <c r="S50" s="37">
        <v>29875</v>
      </c>
      <c r="T50" s="59">
        <v>0.35851864296943442</v>
      </c>
    </row>
    <row r="51" spans="1:20" x14ac:dyDescent="0.2">
      <c r="A51" s="63" t="s">
        <v>283</v>
      </c>
      <c r="C51" s="35">
        <v>92933</v>
      </c>
      <c r="D51" s="59">
        <v>1.0523387817029475</v>
      </c>
      <c r="E51" s="35">
        <v>76330</v>
      </c>
      <c r="F51" s="59">
        <v>0.82134440941323317</v>
      </c>
      <c r="G51" s="35">
        <v>11345</v>
      </c>
      <c r="H51" s="59">
        <v>0.12207719539883571</v>
      </c>
      <c r="I51" s="35">
        <v>2111</v>
      </c>
      <c r="J51" s="59">
        <v>2.2715289509646734E-2</v>
      </c>
      <c r="K51" s="35">
        <v>2693</v>
      </c>
      <c r="L51" s="59">
        <v>2.8977865774267482E-2</v>
      </c>
      <c r="M51" s="35">
        <v>86</v>
      </c>
      <c r="N51" s="59">
        <v>9.2539786728072912E-4</v>
      </c>
      <c r="O51" s="35">
        <v>1258</v>
      </c>
      <c r="P51" s="59">
        <v>1.3536633919059968E-2</v>
      </c>
      <c r="Q51" s="35">
        <v>3974</v>
      </c>
      <c r="R51" s="59">
        <v>4.2761989820623458E-2</v>
      </c>
      <c r="S51" s="37">
        <v>16603</v>
      </c>
      <c r="T51" s="59">
        <v>0.1786555905867668</v>
      </c>
    </row>
    <row r="52" spans="1:20" x14ac:dyDescent="0.2">
      <c r="A52" s="63" t="s">
        <v>284</v>
      </c>
      <c r="C52" s="35">
        <v>97409</v>
      </c>
      <c r="D52" s="59">
        <v>1.0457041957108686</v>
      </c>
      <c r="E52" s="35">
        <v>91351</v>
      </c>
      <c r="F52" s="59">
        <v>0.93780862137995458</v>
      </c>
      <c r="G52" s="35">
        <v>2339</v>
      </c>
      <c r="H52" s="59">
        <v>2.4012154934348981E-2</v>
      </c>
      <c r="I52" s="35">
        <v>2359</v>
      </c>
      <c r="J52" s="59">
        <v>2.4217474771325031E-2</v>
      </c>
      <c r="K52" s="35">
        <v>1255</v>
      </c>
      <c r="L52" s="59">
        <v>1.2883819770247102E-2</v>
      </c>
      <c r="M52" s="35">
        <v>86</v>
      </c>
      <c r="N52" s="59">
        <v>8.8287529899701257E-4</v>
      </c>
      <c r="O52" s="35">
        <v>1384</v>
      </c>
      <c r="P52" s="59">
        <v>1.4208132718742621E-2</v>
      </c>
      <c r="Q52" s="35">
        <v>3087</v>
      </c>
      <c r="R52" s="59">
        <v>3.169111683725323E-2</v>
      </c>
      <c r="S52" s="37">
        <v>6058</v>
      </c>
      <c r="T52" s="59">
        <v>6.2191378620045375E-2</v>
      </c>
    </row>
    <row r="53" spans="1:20" x14ac:dyDescent="0.2">
      <c r="A53" s="63" t="s">
        <v>285</v>
      </c>
      <c r="C53" s="35">
        <v>93397</v>
      </c>
      <c r="D53" s="59">
        <v>1.0501300898315791</v>
      </c>
      <c r="E53" s="35">
        <v>83810</v>
      </c>
      <c r="F53" s="59">
        <v>0.89735216334571777</v>
      </c>
      <c r="G53" s="35">
        <v>2792</v>
      </c>
      <c r="H53" s="59">
        <v>2.9893893808152296E-2</v>
      </c>
      <c r="I53" s="35">
        <v>1583</v>
      </c>
      <c r="J53" s="59">
        <v>1.6949152542372881E-2</v>
      </c>
      <c r="K53" s="35">
        <v>4552</v>
      </c>
      <c r="L53" s="59">
        <v>4.8738182168592138E-2</v>
      </c>
      <c r="M53" s="35">
        <v>83</v>
      </c>
      <c r="N53" s="59">
        <v>8.886795079071062E-4</v>
      </c>
      <c r="O53" s="35">
        <v>1517</v>
      </c>
      <c r="P53" s="59">
        <v>1.6242491728856386E-2</v>
      </c>
      <c r="Q53" s="35">
        <v>3742</v>
      </c>
      <c r="R53" s="59">
        <v>4.0065526729980622E-2</v>
      </c>
      <c r="S53" s="37">
        <v>9587</v>
      </c>
      <c r="T53" s="59">
        <v>0.10264783665428226</v>
      </c>
    </row>
    <row r="54" spans="1:20" x14ac:dyDescent="0.2">
      <c r="A54" s="63" t="s">
        <v>286</v>
      </c>
      <c r="C54" s="35">
        <v>90495</v>
      </c>
      <c r="D54" s="59">
        <v>1.0596386540692857</v>
      </c>
      <c r="E54" s="35">
        <v>66435</v>
      </c>
      <c r="F54" s="59">
        <v>0.7341289574009614</v>
      </c>
      <c r="G54" s="35">
        <v>7877</v>
      </c>
      <c r="H54" s="59">
        <v>8.7043483065362734E-2</v>
      </c>
      <c r="I54" s="35">
        <v>972</v>
      </c>
      <c r="J54" s="59">
        <v>1.0740924912978617E-2</v>
      </c>
      <c r="K54" s="35">
        <v>13622</v>
      </c>
      <c r="L54" s="59">
        <v>0.15052765346151722</v>
      </c>
      <c r="M54" s="35">
        <v>164</v>
      </c>
      <c r="N54" s="59">
        <v>1.8122548207083265E-3</v>
      </c>
      <c r="O54" s="35">
        <v>1572</v>
      </c>
      <c r="P54" s="59">
        <v>1.7371125476545665E-2</v>
      </c>
      <c r="Q54" s="35">
        <v>5250</v>
      </c>
      <c r="R54" s="59">
        <v>5.8014254931211671E-2</v>
      </c>
      <c r="S54" s="37">
        <v>24060</v>
      </c>
      <c r="T54" s="59">
        <v>0.2658710425990386</v>
      </c>
    </row>
    <row r="55" spans="1:20" x14ac:dyDescent="0.2">
      <c r="A55" s="63" t="s">
        <v>287</v>
      </c>
      <c r="C55" s="35">
        <v>91150</v>
      </c>
      <c r="D55" s="59">
        <v>1.0737136588041691</v>
      </c>
      <c r="E55" s="35">
        <v>54622</v>
      </c>
      <c r="F55" s="59">
        <v>0.5992539769610532</v>
      </c>
      <c r="G55" s="35">
        <v>29002</v>
      </c>
      <c r="H55" s="59">
        <v>0.31817882611080639</v>
      </c>
      <c r="I55" s="35">
        <v>1832</v>
      </c>
      <c r="J55" s="59">
        <v>2.0098738343390016E-2</v>
      </c>
      <c r="K55" s="35">
        <v>4675</v>
      </c>
      <c r="L55" s="59">
        <v>5.1289083927591884E-2</v>
      </c>
      <c r="M55" s="35">
        <v>193</v>
      </c>
      <c r="N55" s="59">
        <v>2.1173889193636863E-3</v>
      </c>
      <c r="O55" s="35">
        <v>1604</v>
      </c>
      <c r="P55" s="59">
        <v>1.7597366977509601E-2</v>
      </c>
      <c r="Q55" s="35">
        <v>5941</v>
      </c>
      <c r="R55" s="59">
        <v>6.5178277564454198E-2</v>
      </c>
      <c r="S55" s="37">
        <v>36528</v>
      </c>
      <c r="T55" s="59">
        <v>0.4007460230389468</v>
      </c>
    </row>
    <row r="56" spans="1:20" x14ac:dyDescent="0.2">
      <c r="A56" s="63" t="s">
        <v>288</v>
      </c>
      <c r="C56" s="35">
        <v>97216</v>
      </c>
      <c r="D56" s="59">
        <v>1.055721280447663</v>
      </c>
      <c r="E56" s="35">
        <v>66744</v>
      </c>
      <c r="F56" s="59">
        <v>0.68655365371955235</v>
      </c>
      <c r="G56" s="35">
        <v>9689</v>
      </c>
      <c r="H56" s="59">
        <v>9.9664664252797894E-2</v>
      </c>
      <c r="I56" s="35">
        <v>1337</v>
      </c>
      <c r="J56" s="59">
        <v>1.3752880184331797E-2</v>
      </c>
      <c r="K56" s="35">
        <v>17382</v>
      </c>
      <c r="L56" s="59">
        <v>0.17879772876892694</v>
      </c>
      <c r="M56" s="35">
        <v>127</v>
      </c>
      <c r="N56" s="59">
        <v>1.3063693219223173E-3</v>
      </c>
      <c r="O56" s="35">
        <v>1556</v>
      </c>
      <c r="P56" s="59">
        <v>1.6005595786701778E-2</v>
      </c>
      <c r="Q56" s="35">
        <v>5798</v>
      </c>
      <c r="R56" s="59">
        <v>5.964038841342989E-2</v>
      </c>
      <c r="S56" s="37">
        <v>30472</v>
      </c>
      <c r="T56" s="59">
        <v>0.31344634628044765</v>
      </c>
    </row>
    <row r="57" spans="1:20" x14ac:dyDescent="0.2">
      <c r="A57" s="63" t="s">
        <v>289</v>
      </c>
      <c r="C57" s="35">
        <v>87975</v>
      </c>
      <c r="D57" s="59">
        <v>1.0437396987780621</v>
      </c>
      <c r="E57" s="35">
        <v>82714</v>
      </c>
      <c r="F57" s="59">
        <v>0.94019892014776929</v>
      </c>
      <c r="G57" s="35">
        <v>1906</v>
      </c>
      <c r="H57" s="59">
        <v>2.1665245808468316E-2</v>
      </c>
      <c r="I57" s="35">
        <v>1972</v>
      </c>
      <c r="J57" s="59">
        <v>2.2415458937198068E-2</v>
      </c>
      <c r="K57" s="35">
        <v>884</v>
      </c>
      <c r="L57" s="59">
        <v>1.0048309178743961E-2</v>
      </c>
      <c r="M57" s="35">
        <v>45</v>
      </c>
      <c r="N57" s="59">
        <v>5.1150895140664957E-4</v>
      </c>
      <c r="O57" s="35">
        <v>1220</v>
      </c>
      <c r="P57" s="59">
        <v>1.3867576015913612E-2</v>
      </c>
      <c r="Q57" s="35">
        <v>3082</v>
      </c>
      <c r="R57" s="59">
        <v>3.5032679738562091E-2</v>
      </c>
      <c r="S57" s="37">
        <v>5261</v>
      </c>
      <c r="T57" s="59">
        <v>5.9801079852230744E-2</v>
      </c>
    </row>
    <row r="58" spans="1:20" x14ac:dyDescent="0.2">
      <c r="A58" s="63" t="s">
        <v>290</v>
      </c>
      <c r="C58" s="35">
        <v>93701</v>
      </c>
      <c r="D58" s="59">
        <v>1.0444712436366741</v>
      </c>
      <c r="E58" s="35">
        <v>81795</v>
      </c>
      <c r="F58" s="59">
        <v>0.8729362546824474</v>
      </c>
      <c r="G58" s="35">
        <v>3498</v>
      </c>
      <c r="H58" s="59">
        <v>3.733151193690569E-2</v>
      </c>
      <c r="I58" s="35">
        <v>2177</v>
      </c>
      <c r="J58" s="59">
        <v>2.3233476697153713E-2</v>
      </c>
      <c r="K58" s="35">
        <v>879</v>
      </c>
      <c r="L58" s="59">
        <v>9.3809030853459416E-3</v>
      </c>
      <c r="M58" s="35">
        <v>39</v>
      </c>
      <c r="N58" s="59">
        <v>4.1621754303582673E-4</v>
      </c>
      <c r="O58" s="35">
        <v>1128</v>
      </c>
      <c r="P58" s="59">
        <v>1.2038292013959296E-2</v>
      </c>
      <c r="Q58" s="35">
        <v>8352</v>
      </c>
      <c r="R58" s="59">
        <v>8.9134587677826282E-2</v>
      </c>
      <c r="S58" s="37">
        <v>11906</v>
      </c>
      <c r="T58" s="59">
        <v>0.12706374531755263</v>
      </c>
    </row>
    <row r="59" spans="1:20" x14ac:dyDescent="0.2">
      <c r="A59" s="63" t="s">
        <v>291</v>
      </c>
      <c r="C59" s="35">
        <v>90608</v>
      </c>
      <c r="D59" s="59">
        <v>1.0382858025781387</v>
      </c>
      <c r="E59" s="35">
        <v>84481</v>
      </c>
      <c r="F59" s="59">
        <v>0.93237903937842137</v>
      </c>
      <c r="G59" s="35">
        <v>1871</v>
      </c>
      <c r="H59" s="59">
        <v>2.064939078227088E-2</v>
      </c>
      <c r="I59" s="35">
        <v>1972</v>
      </c>
      <c r="J59" s="59">
        <v>2.1764082641709342E-2</v>
      </c>
      <c r="K59" s="35">
        <v>832</v>
      </c>
      <c r="L59" s="59">
        <v>9.182412149037613E-3</v>
      </c>
      <c r="M59" s="35">
        <v>70</v>
      </c>
      <c r="N59" s="59">
        <v>7.7255871446229912E-4</v>
      </c>
      <c r="O59" s="35">
        <v>1096</v>
      </c>
      <c r="P59" s="59">
        <v>1.2096062157866854E-2</v>
      </c>
      <c r="Q59" s="35">
        <v>3755</v>
      </c>
      <c r="R59" s="59">
        <v>4.1442256754370473E-2</v>
      </c>
      <c r="S59" s="37">
        <v>6127</v>
      </c>
      <c r="T59" s="59">
        <v>6.7620960621578671E-2</v>
      </c>
    </row>
    <row r="60" spans="1:20" x14ac:dyDescent="0.2">
      <c r="A60" s="63" t="s">
        <v>292</v>
      </c>
      <c r="C60" s="35">
        <v>93166</v>
      </c>
      <c r="D60" s="59">
        <v>1.0526157611145697</v>
      </c>
      <c r="E60" s="35">
        <v>81441</v>
      </c>
      <c r="F60" s="59">
        <v>0.87414936779511843</v>
      </c>
      <c r="G60" s="35">
        <v>4968</v>
      </c>
      <c r="H60" s="59">
        <v>5.3324174054912736E-2</v>
      </c>
      <c r="I60" s="35">
        <v>2329</v>
      </c>
      <c r="J60" s="59">
        <v>2.4998389970590128E-2</v>
      </c>
      <c r="K60" s="35">
        <v>1014</v>
      </c>
      <c r="L60" s="59">
        <v>1.0883798810724942E-2</v>
      </c>
      <c r="M60" s="35">
        <v>81</v>
      </c>
      <c r="N60" s="59">
        <v>8.6941588133009897E-4</v>
      </c>
      <c r="O60" s="35">
        <v>1492</v>
      </c>
      <c r="P60" s="59">
        <v>1.6014425863512441E-2</v>
      </c>
      <c r="Q60" s="35">
        <v>6743</v>
      </c>
      <c r="R60" s="59">
        <v>7.2376188738380948E-2</v>
      </c>
      <c r="S60" s="37">
        <v>11725</v>
      </c>
      <c r="T60" s="59">
        <v>0.1258506322048816</v>
      </c>
    </row>
    <row r="61" spans="1:20" x14ac:dyDescent="0.2">
      <c r="A61" s="63" t="s">
        <v>293</v>
      </c>
      <c r="C61" s="35">
        <v>93342</v>
      </c>
      <c r="D61" s="59">
        <v>1.0693471320520236</v>
      </c>
      <c r="E61" s="35">
        <v>62265</v>
      </c>
      <c r="F61" s="59">
        <v>0.66706305843028857</v>
      </c>
      <c r="G61" s="35">
        <v>23174</v>
      </c>
      <c r="H61" s="59">
        <v>0.24826980351824474</v>
      </c>
      <c r="I61" s="35">
        <v>1955</v>
      </c>
      <c r="J61" s="59">
        <v>2.0944483726511108E-2</v>
      </c>
      <c r="K61" s="35">
        <v>2830</v>
      </c>
      <c r="L61" s="59">
        <v>3.0318613271624779E-2</v>
      </c>
      <c r="M61" s="35">
        <v>115</v>
      </c>
      <c r="N61" s="59">
        <v>1.2320284545006535E-3</v>
      </c>
      <c r="O61" s="35">
        <v>1518</v>
      </c>
      <c r="P61" s="59">
        <v>1.6262775599408627E-2</v>
      </c>
      <c r="Q61" s="35">
        <v>7958</v>
      </c>
      <c r="R61" s="59">
        <v>8.5256369051445222E-2</v>
      </c>
      <c r="S61" s="37">
        <v>31077</v>
      </c>
      <c r="T61" s="59">
        <v>0.33293694156971138</v>
      </c>
    </row>
    <row r="62" spans="1:20" x14ac:dyDescent="0.2">
      <c r="A62" s="63" t="s">
        <v>294</v>
      </c>
      <c r="C62" s="35">
        <v>101881</v>
      </c>
      <c r="D62" s="59">
        <v>1.0523453833393863</v>
      </c>
      <c r="E62" s="35">
        <v>85731</v>
      </c>
      <c r="F62" s="59">
        <v>0.84148172868346405</v>
      </c>
      <c r="G62" s="35">
        <v>8448</v>
      </c>
      <c r="H62" s="59">
        <v>8.2920269726445561E-2</v>
      </c>
      <c r="I62" s="35">
        <v>1911</v>
      </c>
      <c r="J62" s="59">
        <v>1.8757177491387011E-2</v>
      </c>
      <c r="K62" s="35">
        <v>5231</v>
      </c>
      <c r="L62" s="59">
        <v>5.1344215310018551E-2</v>
      </c>
      <c r="M62" s="35">
        <v>108</v>
      </c>
      <c r="N62" s="59">
        <v>1.0600602663892189E-3</v>
      </c>
      <c r="O62" s="35">
        <v>1391</v>
      </c>
      <c r="P62" s="59">
        <v>1.365318361617966E-2</v>
      </c>
      <c r="Q62" s="35">
        <v>4394</v>
      </c>
      <c r="R62" s="59">
        <v>4.3128748245502106E-2</v>
      </c>
      <c r="S62" s="37">
        <v>16150</v>
      </c>
      <c r="T62" s="59">
        <v>0.15851827131653595</v>
      </c>
    </row>
    <row r="63" spans="1:20" x14ac:dyDescent="0.2">
      <c r="A63" s="63" t="s">
        <v>295</v>
      </c>
      <c r="C63" s="35">
        <v>91061</v>
      </c>
      <c r="D63" s="59">
        <v>1.0638802560920702</v>
      </c>
      <c r="E63" s="35">
        <v>66842</v>
      </c>
      <c r="F63" s="59">
        <v>0.73403542680181422</v>
      </c>
      <c r="G63" s="35">
        <v>16628</v>
      </c>
      <c r="H63" s="59">
        <v>0.18260287060322203</v>
      </c>
      <c r="I63" s="35">
        <v>2218</v>
      </c>
      <c r="J63" s="59">
        <v>2.4357298953448788E-2</v>
      </c>
      <c r="K63" s="35">
        <v>3855</v>
      </c>
      <c r="L63" s="59">
        <v>4.2334259452454948E-2</v>
      </c>
      <c r="M63" s="35">
        <v>103</v>
      </c>
      <c r="N63" s="59">
        <v>1.1311099153314811E-3</v>
      </c>
      <c r="O63" s="35">
        <v>1204</v>
      </c>
      <c r="P63" s="59">
        <v>1.3221906194748575E-2</v>
      </c>
      <c r="Q63" s="35">
        <v>6028</v>
      </c>
      <c r="R63" s="59">
        <v>6.6197384171050172E-2</v>
      </c>
      <c r="S63" s="37">
        <v>24219</v>
      </c>
      <c r="T63" s="59">
        <v>0.26596457319818584</v>
      </c>
    </row>
    <row r="64" spans="1:20" x14ac:dyDescent="0.2">
      <c r="A64" s="63" t="s">
        <v>296</v>
      </c>
      <c r="C64" s="35">
        <v>93547</v>
      </c>
      <c r="D64" s="59">
        <v>1.0499321196831539</v>
      </c>
      <c r="E64" s="35">
        <v>84967</v>
      </c>
      <c r="F64" s="59">
        <v>0.90828139865522139</v>
      </c>
      <c r="G64" s="35">
        <v>4719</v>
      </c>
      <c r="H64" s="59">
        <v>5.0445230739628207E-2</v>
      </c>
      <c r="I64" s="35">
        <v>2393</v>
      </c>
      <c r="J64" s="59">
        <v>2.558072412797845E-2</v>
      </c>
      <c r="K64" s="35">
        <v>1416</v>
      </c>
      <c r="L64" s="59">
        <v>1.5136776165991427E-2</v>
      </c>
      <c r="M64" s="35">
        <v>63</v>
      </c>
      <c r="N64" s="59">
        <v>6.7345826162249997E-4</v>
      </c>
      <c r="O64" s="35">
        <v>1298</v>
      </c>
      <c r="P64" s="59">
        <v>1.3875378152158807E-2</v>
      </c>
      <c r="Q64" s="35">
        <v>3362</v>
      </c>
      <c r="R64" s="59">
        <v>3.5939153580553093E-2</v>
      </c>
      <c r="S64" s="37">
        <v>8580</v>
      </c>
      <c r="T64" s="59">
        <v>9.1718601344778564E-2</v>
      </c>
    </row>
    <row r="65" spans="1:20" x14ac:dyDescent="0.2">
      <c r="A65" s="63" t="s">
        <v>297</v>
      </c>
      <c r="C65" s="35">
        <v>84442</v>
      </c>
      <c r="D65" s="59">
        <v>1.0596859382771606</v>
      </c>
      <c r="E65" s="35">
        <v>71197</v>
      </c>
      <c r="F65" s="59">
        <v>0.84314677530139026</v>
      </c>
      <c r="G65" s="35">
        <v>10054</v>
      </c>
      <c r="H65" s="59">
        <v>0.11906397290447882</v>
      </c>
      <c r="I65" s="35">
        <v>1903</v>
      </c>
      <c r="J65" s="59">
        <v>2.2536178678856492E-2</v>
      </c>
      <c r="K65" s="35">
        <v>1289</v>
      </c>
      <c r="L65" s="59">
        <v>1.5264915563345255E-2</v>
      </c>
      <c r="M65" s="35">
        <v>69</v>
      </c>
      <c r="N65" s="59">
        <v>8.1712891688969945E-4</v>
      </c>
      <c r="O65" s="35">
        <v>1066</v>
      </c>
      <c r="P65" s="59">
        <v>1.2624049643542313E-2</v>
      </c>
      <c r="Q65" s="35">
        <v>3904</v>
      </c>
      <c r="R65" s="59">
        <v>4.6232917268657775E-2</v>
      </c>
      <c r="S65" s="37">
        <v>13245</v>
      </c>
      <c r="T65" s="59">
        <v>0.15685322469860968</v>
      </c>
    </row>
    <row r="66" spans="1:20" x14ac:dyDescent="0.2">
      <c r="A66" s="63" t="s">
        <v>298</v>
      </c>
      <c r="C66" s="35">
        <v>95532</v>
      </c>
      <c r="D66" s="59">
        <v>1.0456810283465228</v>
      </c>
      <c r="E66" s="35">
        <v>86353</v>
      </c>
      <c r="F66" s="59">
        <v>0.90391701210065734</v>
      </c>
      <c r="G66" s="35">
        <v>5990</v>
      </c>
      <c r="H66" s="59">
        <v>6.2701503161244398E-2</v>
      </c>
      <c r="I66" s="35">
        <v>2174</v>
      </c>
      <c r="J66" s="59">
        <v>2.2756772599757148E-2</v>
      </c>
      <c r="K66" s="35">
        <v>1055</v>
      </c>
      <c r="L66" s="59">
        <v>1.104342000586191E-2</v>
      </c>
      <c r="M66" s="35">
        <v>52</v>
      </c>
      <c r="N66" s="59">
        <v>5.443202277770799E-4</v>
      </c>
      <c r="O66" s="35">
        <v>1224</v>
      </c>
      <c r="P66" s="59">
        <v>1.281246074613742E-2</v>
      </c>
      <c r="Q66" s="35">
        <v>3048</v>
      </c>
      <c r="R66" s="59">
        <v>3.1905539505087302E-2</v>
      </c>
      <c r="S66" s="37">
        <v>9179</v>
      </c>
      <c r="T66" s="59">
        <v>9.6082987899342623E-2</v>
      </c>
    </row>
    <row r="67" spans="1:20" x14ac:dyDescent="0.2">
      <c r="A67" s="63" t="s">
        <v>299</v>
      </c>
      <c r="C67" s="35">
        <v>91736</v>
      </c>
      <c r="D67" s="59">
        <v>1.0501765937036713</v>
      </c>
      <c r="E67" s="35">
        <v>77604</v>
      </c>
      <c r="F67" s="59">
        <v>0.84594924566146334</v>
      </c>
      <c r="G67" s="35">
        <v>4309</v>
      </c>
      <c r="H67" s="59">
        <v>4.6971745007412573E-2</v>
      </c>
      <c r="I67" s="35">
        <v>2647</v>
      </c>
      <c r="J67" s="59">
        <v>2.8854539112235109E-2</v>
      </c>
      <c r="K67" s="35">
        <v>909</v>
      </c>
      <c r="L67" s="59">
        <v>9.9088689282288301E-3</v>
      </c>
      <c r="M67" s="35">
        <v>86</v>
      </c>
      <c r="N67" s="59">
        <v>9.374727478852359E-4</v>
      </c>
      <c r="O67" s="35">
        <v>1358</v>
      </c>
      <c r="P67" s="59">
        <v>1.4803348739862214E-2</v>
      </c>
      <c r="Q67" s="35">
        <v>9426</v>
      </c>
      <c r="R67" s="59">
        <v>0.10275137350658411</v>
      </c>
      <c r="S67" s="37">
        <v>14132</v>
      </c>
      <c r="T67" s="59">
        <v>0.15405075433853668</v>
      </c>
    </row>
    <row r="68" spans="1:20" x14ac:dyDescent="0.2">
      <c r="A68" s="63" t="s">
        <v>300</v>
      </c>
      <c r="C68" s="35">
        <v>96005</v>
      </c>
      <c r="D68" s="59">
        <v>1.0559762512369149</v>
      </c>
      <c r="E68" s="35">
        <v>78663</v>
      </c>
      <c r="F68" s="59">
        <v>0.81936357481381183</v>
      </c>
      <c r="G68" s="35">
        <v>8909</v>
      </c>
      <c r="H68" s="59">
        <v>9.279725014322171E-2</v>
      </c>
      <c r="I68" s="35">
        <v>2134</v>
      </c>
      <c r="J68" s="59">
        <v>2.2228008957866779E-2</v>
      </c>
      <c r="K68" s="35">
        <v>3176</v>
      </c>
      <c r="L68" s="59">
        <v>3.3081610332795164E-2</v>
      </c>
      <c r="M68" s="35">
        <v>112</v>
      </c>
      <c r="N68" s="59">
        <v>1.1666059059423988E-3</v>
      </c>
      <c r="O68" s="35">
        <v>1443</v>
      </c>
      <c r="P68" s="59">
        <v>1.5030467163168585E-2</v>
      </c>
      <c r="Q68" s="35">
        <v>6942</v>
      </c>
      <c r="R68" s="59">
        <v>7.2308733920108323E-2</v>
      </c>
      <c r="S68" s="37">
        <v>17342</v>
      </c>
      <c r="T68" s="59">
        <v>0.18063642518618822</v>
      </c>
    </row>
    <row r="69" spans="1:20" x14ac:dyDescent="0.2">
      <c r="A69" s="63" t="s">
        <v>301</v>
      </c>
      <c r="C69" s="35">
        <v>92000</v>
      </c>
      <c r="D69" s="59">
        <v>1.0749565217391304</v>
      </c>
      <c r="E69" s="35">
        <v>54829</v>
      </c>
      <c r="F69" s="59">
        <v>0.59596739130434784</v>
      </c>
      <c r="G69" s="35">
        <v>23795</v>
      </c>
      <c r="H69" s="59">
        <v>0.25864130434782606</v>
      </c>
      <c r="I69" s="35">
        <v>2152</v>
      </c>
      <c r="J69" s="59">
        <v>2.3391304347826086E-2</v>
      </c>
      <c r="K69" s="35">
        <v>3962</v>
      </c>
      <c r="L69" s="59">
        <v>4.3065217391304346E-2</v>
      </c>
      <c r="M69" s="35">
        <v>124</v>
      </c>
      <c r="N69" s="59">
        <v>1.3478260869565217E-3</v>
      </c>
      <c r="O69" s="35">
        <v>1510</v>
      </c>
      <c r="P69" s="59">
        <v>1.6413043478260871E-2</v>
      </c>
      <c r="Q69" s="35">
        <v>12524</v>
      </c>
      <c r="R69" s="59">
        <v>0.13613043478260869</v>
      </c>
      <c r="S69" s="37">
        <v>37171</v>
      </c>
      <c r="T69" s="59">
        <v>0.40403260869565216</v>
      </c>
    </row>
    <row r="70" spans="1:20" x14ac:dyDescent="0.2">
      <c r="A70" s="63" t="s">
        <v>302</v>
      </c>
      <c r="C70" s="35">
        <v>96895</v>
      </c>
      <c r="D70" s="59">
        <v>1.0439547964291243</v>
      </c>
      <c r="E70" s="35">
        <v>72681</v>
      </c>
      <c r="F70" s="59">
        <v>0.75010062438722325</v>
      </c>
      <c r="G70" s="35">
        <v>9162</v>
      </c>
      <c r="H70" s="59">
        <v>9.4555962639971097E-2</v>
      </c>
      <c r="I70" s="35">
        <v>1135</v>
      </c>
      <c r="J70" s="59">
        <v>1.1713710717787295E-2</v>
      </c>
      <c r="K70" s="35">
        <v>12003</v>
      </c>
      <c r="L70" s="59">
        <v>0.12387636100934001</v>
      </c>
      <c r="M70" s="35">
        <v>115</v>
      </c>
      <c r="N70" s="59">
        <v>1.1868517467361578E-3</v>
      </c>
      <c r="O70" s="35">
        <v>1102</v>
      </c>
      <c r="P70" s="59">
        <v>1.1373135868723877E-2</v>
      </c>
      <c r="Q70" s="35">
        <v>4956</v>
      </c>
      <c r="R70" s="59">
        <v>5.114815005934259E-2</v>
      </c>
      <c r="S70" s="37">
        <v>24214</v>
      </c>
      <c r="T70" s="59">
        <v>0.24989937561277673</v>
      </c>
    </row>
    <row r="71" spans="1:20" x14ac:dyDescent="0.2">
      <c r="A71" s="63" t="s">
        <v>303</v>
      </c>
      <c r="C71" s="35">
        <v>90213</v>
      </c>
      <c r="D71" s="59">
        <v>1.0342522696285459</v>
      </c>
      <c r="E71" s="35">
        <v>80154</v>
      </c>
      <c r="F71" s="59">
        <v>0.88849722323833591</v>
      </c>
      <c r="G71" s="35">
        <v>4785</v>
      </c>
      <c r="H71" s="59">
        <v>5.304113597818496E-2</v>
      </c>
      <c r="I71" s="35">
        <v>1643</v>
      </c>
      <c r="J71" s="59">
        <v>1.8212452750712205E-2</v>
      </c>
      <c r="K71" s="35">
        <v>680</v>
      </c>
      <c r="L71" s="59">
        <v>7.5377162936605593E-3</v>
      </c>
      <c r="M71" s="35">
        <v>103</v>
      </c>
      <c r="N71" s="59">
        <v>1.1417423209515258E-3</v>
      </c>
      <c r="O71" s="35">
        <v>1120</v>
      </c>
      <c r="P71" s="59">
        <v>1.2415062130735038E-2</v>
      </c>
      <c r="Q71" s="35">
        <v>4818</v>
      </c>
      <c r="R71" s="59">
        <v>5.3406936915965549E-2</v>
      </c>
      <c r="S71" s="37">
        <v>10059</v>
      </c>
      <c r="T71" s="59">
        <v>0.11150277676166406</v>
      </c>
    </row>
    <row r="72" spans="1:20" x14ac:dyDescent="0.2">
      <c r="A72" s="63" t="s">
        <v>304</v>
      </c>
      <c r="C72" s="35">
        <v>95289</v>
      </c>
      <c r="D72" s="59">
        <v>1.0476655227780751</v>
      </c>
      <c r="E72" s="35">
        <v>78889</v>
      </c>
      <c r="F72" s="59">
        <v>0.82789199173042005</v>
      </c>
      <c r="G72" s="35">
        <v>9000</v>
      </c>
      <c r="H72" s="59">
        <v>9.4449516733306052E-2</v>
      </c>
      <c r="I72" s="35">
        <v>1919</v>
      </c>
      <c r="J72" s="59">
        <v>2.0138735845690477E-2</v>
      </c>
      <c r="K72" s="35">
        <v>2879</v>
      </c>
      <c r="L72" s="59">
        <v>3.0213350963909789E-2</v>
      </c>
      <c r="M72" s="35">
        <v>101</v>
      </c>
      <c r="N72" s="59">
        <v>1.0599334655626567E-3</v>
      </c>
      <c r="O72" s="35">
        <v>1142</v>
      </c>
      <c r="P72" s="59">
        <v>1.1984594234381724E-2</v>
      </c>
      <c r="Q72" s="35">
        <v>5901</v>
      </c>
      <c r="R72" s="59">
        <v>6.1927399804804335E-2</v>
      </c>
      <c r="S72" s="37">
        <v>16400</v>
      </c>
      <c r="T72" s="59">
        <v>0.17210800826957992</v>
      </c>
    </row>
    <row r="73" spans="1:20" x14ac:dyDescent="0.2">
      <c r="A73" s="63" t="s">
        <v>305</v>
      </c>
      <c r="C73" s="35">
        <v>106047</v>
      </c>
      <c r="D73" s="59">
        <v>1.0462342169038257</v>
      </c>
      <c r="E73" s="35">
        <v>74081</v>
      </c>
      <c r="F73" s="59">
        <v>0.69856761624562691</v>
      </c>
      <c r="G73" s="35">
        <v>15672</v>
      </c>
      <c r="H73" s="59">
        <v>0.14778352994426999</v>
      </c>
      <c r="I73" s="35">
        <v>1750</v>
      </c>
      <c r="J73" s="59">
        <v>1.6502116985864759E-2</v>
      </c>
      <c r="K73" s="35">
        <v>9158</v>
      </c>
      <c r="L73" s="59">
        <v>8.6357935632313976E-2</v>
      </c>
      <c r="M73" s="35">
        <v>118</v>
      </c>
      <c r="N73" s="59">
        <v>1.1127141739040237E-3</v>
      </c>
      <c r="O73" s="35">
        <v>1288</v>
      </c>
      <c r="P73" s="59">
        <v>1.2145558101596461E-2</v>
      </c>
      <c r="Q73" s="35">
        <v>8883</v>
      </c>
      <c r="R73" s="59">
        <v>8.3764745820249509E-2</v>
      </c>
      <c r="S73" s="37">
        <v>31966</v>
      </c>
      <c r="T73" s="59">
        <v>0.30143238375437303</v>
      </c>
    </row>
    <row r="74" spans="1:20" x14ac:dyDescent="0.2">
      <c r="A74" s="63" t="s">
        <v>306</v>
      </c>
      <c r="C74" s="35">
        <v>102343</v>
      </c>
      <c r="D74" s="59">
        <v>1.0431587895605952</v>
      </c>
      <c r="E74" s="35">
        <v>94518</v>
      </c>
      <c r="F74" s="59">
        <v>0.92354142442570575</v>
      </c>
      <c r="G74" s="35">
        <v>2365</v>
      </c>
      <c r="H74" s="59">
        <v>2.3108566291783511E-2</v>
      </c>
      <c r="I74" s="35">
        <v>1478</v>
      </c>
      <c r="J74" s="59">
        <v>1.44416325493683E-2</v>
      </c>
      <c r="K74" s="35">
        <v>3304</v>
      </c>
      <c r="L74" s="59">
        <v>3.2283595360698823E-2</v>
      </c>
      <c r="M74" s="35">
        <v>100</v>
      </c>
      <c r="N74" s="59">
        <v>9.7710639711558189E-4</v>
      </c>
      <c r="O74" s="35">
        <v>1434</v>
      </c>
      <c r="P74" s="59">
        <v>1.4011705734637444E-2</v>
      </c>
      <c r="Q74" s="35">
        <v>3561</v>
      </c>
      <c r="R74" s="59">
        <v>3.4794758801285873E-2</v>
      </c>
      <c r="S74" s="37">
        <v>7825</v>
      </c>
      <c r="T74" s="59">
        <v>7.645857557429428E-2</v>
      </c>
    </row>
    <row r="75" spans="1:20" x14ac:dyDescent="0.2">
      <c r="A75" s="63" t="s">
        <v>307</v>
      </c>
      <c r="C75" s="35">
        <v>98047</v>
      </c>
      <c r="D75" s="59">
        <v>1.0447642457188899</v>
      </c>
      <c r="E75" s="35">
        <v>85777</v>
      </c>
      <c r="F75" s="59">
        <v>0.87485593643864679</v>
      </c>
      <c r="G75" s="35">
        <v>3986</v>
      </c>
      <c r="H75" s="59">
        <v>4.0653972074617274E-2</v>
      </c>
      <c r="I75" s="35">
        <v>1801</v>
      </c>
      <c r="J75" s="59">
        <v>1.8368741521923158E-2</v>
      </c>
      <c r="K75" s="35">
        <v>2162</v>
      </c>
      <c r="L75" s="59">
        <v>2.2050649178455232E-2</v>
      </c>
      <c r="M75" s="35">
        <v>88</v>
      </c>
      <c r="N75" s="59">
        <v>8.9752873621834429E-4</v>
      </c>
      <c r="O75" s="35">
        <v>1276</v>
      </c>
      <c r="P75" s="59">
        <v>1.3014166675165991E-2</v>
      </c>
      <c r="Q75" s="35">
        <v>7346</v>
      </c>
      <c r="R75" s="59">
        <v>7.492325109386315E-2</v>
      </c>
      <c r="S75" s="37">
        <v>12270</v>
      </c>
      <c r="T75" s="59">
        <v>0.12514406356135324</v>
      </c>
    </row>
    <row r="76" spans="1:20" x14ac:dyDescent="0.2">
      <c r="A76" s="63" t="s">
        <v>308</v>
      </c>
      <c r="C76" s="35">
        <v>100794</v>
      </c>
      <c r="D76" s="59">
        <v>1.0515407663154552</v>
      </c>
      <c r="E76" s="35">
        <v>50183</v>
      </c>
      <c r="F76" s="59">
        <v>0.49787685774946921</v>
      </c>
      <c r="G76" s="35">
        <v>25698</v>
      </c>
      <c r="H76" s="59">
        <v>0.2549556521221501</v>
      </c>
      <c r="I76" s="35">
        <v>1906</v>
      </c>
      <c r="J76" s="59">
        <v>1.8909855745381669E-2</v>
      </c>
      <c r="K76" s="35">
        <v>1912</v>
      </c>
      <c r="L76" s="59">
        <v>1.8969383098200291E-2</v>
      </c>
      <c r="M76" s="35">
        <v>127</v>
      </c>
      <c r="N76" s="59">
        <v>1.2599956346607934E-3</v>
      </c>
      <c r="O76" s="35">
        <v>1132</v>
      </c>
      <c r="P76" s="59">
        <v>1.1230827231779669E-2</v>
      </c>
      <c r="Q76" s="35">
        <v>25031</v>
      </c>
      <c r="R76" s="59">
        <v>0.24833819473381352</v>
      </c>
      <c r="S76" s="37">
        <v>50611</v>
      </c>
      <c r="T76" s="59">
        <v>0.50212314225053079</v>
      </c>
    </row>
    <row r="77" spans="1:20" x14ac:dyDescent="0.2">
      <c r="A77" s="63" t="s">
        <v>312</v>
      </c>
      <c r="C77" s="35">
        <v>98123</v>
      </c>
      <c r="D77" s="59">
        <v>1.0483576735321993</v>
      </c>
      <c r="E77" s="35">
        <v>72547</v>
      </c>
      <c r="F77" s="59">
        <v>0.73934755358070992</v>
      </c>
      <c r="G77" s="35">
        <v>15605</v>
      </c>
      <c r="H77" s="59">
        <v>0.15903508861327109</v>
      </c>
      <c r="I77" s="35">
        <v>1440</v>
      </c>
      <c r="J77" s="59">
        <v>1.4675458353291277E-2</v>
      </c>
      <c r="K77" s="35">
        <v>4143</v>
      </c>
      <c r="L77" s="59">
        <v>4.2222516637281778E-2</v>
      </c>
      <c r="M77" s="35">
        <v>129</v>
      </c>
      <c r="N77" s="59">
        <v>1.3146764774823437E-3</v>
      </c>
      <c r="O77" s="35">
        <v>1238</v>
      </c>
      <c r="P77" s="59">
        <v>1.2616817667621251E-2</v>
      </c>
      <c r="Q77" s="35">
        <v>7766</v>
      </c>
      <c r="R77" s="59">
        <v>7.9145562202541708E-2</v>
      </c>
      <c r="S77" s="37">
        <v>25576</v>
      </c>
      <c r="T77" s="59">
        <v>0.26065244641929008</v>
      </c>
    </row>
    <row r="78" spans="1:20" x14ac:dyDescent="0.2">
      <c r="A78" s="63" t="s">
        <v>313</v>
      </c>
      <c r="C78" s="35">
        <v>103428</v>
      </c>
      <c r="D78" s="59">
        <v>1.0466604787871756</v>
      </c>
      <c r="E78" s="35">
        <v>70657</v>
      </c>
      <c r="F78" s="59">
        <v>0.68315156437328384</v>
      </c>
      <c r="G78" s="35">
        <v>9327</v>
      </c>
      <c r="H78" s="59">
        <v>9.0178675020303981E-2</v>
      </c>
      <c r="I78" s="35">
        <v>1655</v>
      </c>
      <c r="J78" s="59">
        <v>1.6001469621379123E-2</v>
      </c>
      <c r="K78" s="35">
        <v>4046</v>
      </c>
      <c r="L78" s="59">
        <v>3.9119000657462197E-2</v>
      </c>
      <c r="M78" s="35">
        <v>130</v>
      </c>
      <c r="N78" s="59">
        <v>1.2569130216189041E-3</v>
      </c>
      <c r="O78" s="35">
        <v>1206</v>
      </c>
      <c r="P78" s="59">
        <v>1.1660285415941524E-2</v>
      </c>
      <c r="Q78" s="35">
        <v>21233</v>
      </c>
      <c r="R78" s="59">
        <v>0.20529257067718606</v>
      </c>
      <c r="S78" s="37">
        <v>32771</v>
      </c>
      <c r="T78" s="59">
        <v>0.31684843562671616</v>
      </c>
    </row>
    <row r="79" spans="1:20" x14ac:dyDescent="0.2">
      <c r="A79" s="63" t="s">
        <v>314</v>
      </c>
      <c r="C79" s="35">
        <v>89724</v>
      </c>
      <c r="D79" s="59">
        <v>1.0550465873122019</v>
      </c>
      <c r="E79" s="35">
        <v>76696</v>
      </c>
      <c r="F79" s="59">
        <v>0.85479916187419192</v>
      </c>
      <c r="G79" s="35">
        <v>6291</v>
      </c>
      <c r="H79" s="59">
        <v>7.0115019392804595E-2</v>
      </c>
      <c r="I79" s="35">
        <v>2419</v>
      </c>
      <c r="J79" s="59">
        <v>2.696045651107842E-2</v>
      </c>
      <c r="K79" s="35">
        <v>2008</v>
      </c>
      <c r="L79" s="59">
        <v>2.237974232089519E-2</v>
      </c>
      <c r="M79" s="35">
        <v>135</v>
      </c>
      <c r="N79" s="59">
        <v>1.5046141500601846E-3</v>
      </c>
      <c r="O79" s="35">
        <v>1544</v>
      </c>
      <c r="P79" s="59">
        <v>1.7208327760688334E-2</v>
      </c>
      <c r="Q79" s="35">
        <v>5570</v>
      </c>
      <c r="R79" s="59">
        <v>6.2079265302483172E-2</v>
      </c>
      <c r="S79" s="37">
        <v>13028</v>
      </c>
      <c r="T79" s="59">
        <v>0.14520083812580803</v>
      </c>
    </row>
    <row r="80" spans="1:20" x14ac:dyDescent="0.2">
      <c r="A80" s="63" t="s">
        <v>315</v>
      </c>
      <c r="C80" s="35">
        <v>83954</v>
      </c>
      <c r="D80" s="59">
        <v>1.0472997117469092</v>
      </c>
      <c r="E80" s="35">
        <v>60122</v>
      </c>
      <c r="F80" s="59">
        <v>0.7161302618100388</v>
      </c>
      <c r="G80" s="35">
        <v>17933</v>
      </c>
      <c r="H80" s="59">
        <v>0.21360506944279009</v>
      </c>
      <c r="I80" s="35">
        <v>1708</v>
      </c>
      <c r="J80" s="59">
        <v>2.034447435500393E-2</v>
      </c>
      <c r="K80" s="35">
        <v>2300</v>
      </c>
      <c r="L80" s="59">
        <v>2.7395954927698501E-2</v>
      </c>
      <c r="M80" s="35">
        <v>70</v>
      </c>
      <c r="N80" s="59">
        <v>8.3378993258212831E-4</v>
      </c>
      <c r="O80" s="35">
        <v>1307</v>
      </c>
      <c r="P80" s="59">
        <v>1.5568049169783453E-2</v>
      </c>
      <c r="Q80" s="35">
        <v>4485</v>
      </c>
      <c r="R80" s="59">
        <v>5.3422112109012078E-2</v>
      </c>
      <c r="S80" s="37">
        <v>23832</v>
      </c>
      <c r="T80" s="59">
        <v>0.2838697381899612</v>
      </c>
    </row>
    <row r="81" spans="1:20" x14ac:dyDescent="0.2">
      <c r="A81" s="63" t="s">
        <v>316</v>
      </c>
      <c r="C81" s="35">
        <v>97571</v>
      </c>
      <c r="D81" s="59">
        <v>1.0409855387358951</v>
      </c>
      <c r="E81" s="35">
        <v>86286</v>
      </c>
      <c r="F81" s="59">
        <v>0.88434063399985652</v>
      </c>
      <c r="G81" s="35">
        <v>2187</v>
      </c>
      <c r="H81" s="59">
        <v>2.2414446915579426E-2</v>
      </c>
      <c r="I81" s="35">
        <v>2017</v>
      </c>
      <c r="J81" s="59">
        <v>2.067212593905976E-2</v>
      </c>
      <c r="K81" s="35">
        <v>1197</v>
      </c>
      <c r="L81" s="59">
        <v>1.2267989464082566E-2</v>
      </c>
      <c r="M81" s="35">
        <v>60</v>
      </c>
      <c r="N81" s="59">
        <v>6.1493681524223381E-4</v>
      </c>
      <c r="O81" s="35">
        <v>1330</v>
      </c>
      <c r="P81" s="59">
        <v>1.3631099404536185E-2</v>
      </c>
      <c r="Q81" s="35">
        <v>8493</v>
      </c>
      <c r="R81" s="59">
        <v>8.704430619753821E-2</v>
      </c>
      <c r="S81" s="37">
        <v>11285</v>
      </c>
      <c r="T81" s="59">
        <v>0.11565936600014348</v>
      </c>
    </row>
    <row r="82" spans="1:20" x14ac:dyDescent="0.2">
      <c r="A82" s="63" t="s">
        <v>317</v>
      </c>
      <c r="C82" s="35">
        <v>84301</v>
      </c>
      <c r="D82" s="59">
        <v>1.0369746503600195</v>
      </c>
      <c r="E82" s="35">
        <v>79939</v>
      </c>
      <c r="F82" s="59">
        <v>0.94825684155585344</v>
      </c>
      <c r="G82" s="35">
        <v>1571</v>
      </c>
      <c r="H82" s="59">
        <v>1.8635603373625461E-2</v>
      </c>
      <c r="I82" s="35">
        <v>1595</v>
      </c>
      <c r="J82" s="59">
        <v>1.892029750536767E-2</v>
      </c>
      <c r="K82" s="35">
        <v>661</v>
      </c>
      <c r="L82" s="59">
        <v>7.8409508784000187E-3</v>
      </c>
      <c r="M82" s="35">
        <v>44</v>
      </c>
      <c r="N82" s="59">
        <v>5.2193924152738405E-4</v>
      </c>
      <c r="O82" s="35">
        <v>1101</v>
      </c>
      <c r="P82" s="59">
        <v>1.306034329367386E-2</v>
      </c>
      <c r="Q82" s="35">
        <v>2507</v>
      </c>
      <c r="R82" s="59">
        <v>2.9738674511571632E-2</v>
      </c>
      <c r="S82" s="37">
        <v>4362</v>
      </c>
      <c r="T82" s="59">
        <v>5.1743158444146571E-2</v>
      </c>
    </row>
    <row r="83" spans="1:20" x14ac:dyDescent="0.2">
      <c r="A83" s="63" t="s">
        <v>318</v>
      </c>
      <c r="C83" s="35">
        <v>88619</v>
      </c>
      <c r="D83" s="59">
        <v>1.0420000225685238</v>
      </c>
      <c r="E83" s="35">
        <v>82455</v>
      </c>
      <c r="F83" s="59">
        <v>0.93044381001816767</v>
      </c>
      <c r="G83" s="35">
        <v>1422</v>
      </c>
      <c r="H83" s="59">
        <v>1.6046220336496688E-2</v>
      </c>
      <c r="I83" s="35">
        <v>2107</v>
      </c>
      <c r="J83" s="59">
        <v>2.3775939696904728E-2</v>
      </c>
      <c r="K83" s="35">
        <v>727</v>
      </c>
      <c r="L83" s="59">
        <v>8.2036583576885324E-3</v>
      </c>
      <c r="M83" s="35">
        <v>61</v>
      </c>
      <c r="N83" s="59">
        <v>6.8833997224071583E-4</v>
      </c>
      <c r="O83" s="35">
        <v>1325</v>
      </c>
      <c r="P83" s="59">
        <v>1.495164693801555E-2</v>
      </c>
      <c r="Q83" s="35">
        <v>4244</v>
      </c>
      <c r="R83" s="59">
        <v>4.7890407249009809E-2</v>
      </c>
      <c r="S83" s="37">
        <v>6164</v>
      </c>
      <c r="T83" s="59">
        <v>6.9556189981832342E-2</v>
      </c>
    </row>
    <row r="84" spans="1:20" x14ac:dyDescent="0.2">
      <c r="A84" s="63" t="s">
        <v>319</v>
      </c>
      <c r="C84" s="35">
        <v>84913</v>
      </c>
      <c r="D84" s="59">
        <v>1.048166947346107</v>
      </c>
      <c r="E84" s="35">
        <v>77303</v>
      </c>
      <c r="F84" s="59">
        <v>0.91037885836091059</v>
      </c>
      <c r="G84" s="35">
        <v>3997</v>
      </c>
      <c r="H84" s="59">
        <v>4.7071708690071011E-2</v>
      </c>
      <c r="I84" s="35">
        <v>1970</v>
      </c>
      <c r="J84" s="59">
        <v>2.3200216692379257E-2</v>
      </c>
      <c r="K84" s="35">
        <v>731</v>
      </c>
      <c r="L84" s="59">
        <v>8.6088113716392065E-3</v>
      </c>
      <c r="M84" s="35">
        <v>58</v>
      </c>
      <c r="N84" s="59">
        <v>6.8305206505482087E-4</v>
      </c>
      <c r="O84" s="35">
        <v>1081</v>
      </c>
      <c r="P84" s="59">
        <v>1.273067728145278E-2</v>
      </c>
      <c r="Q84" s="35">
        <v>3863</v>
      </c>
      <c r="R84" s="59">
        <v>4.549362288459953E-2</v>
      </c>
      <c r="S84" s="37">
        <v>7610</v>
      </c>
      <c r="T84" s="59">
        <v>8.9621141639089422E-2</v>
      </c>
    </row>
    <row r="85" spans="1:20" x14ac:dyDescent="0.2">
      <c r="A85" s="63" t="s">
        <v>320</v>
      </c>
      <c r="C85" s="35">
        <v>84730</v>
      </c>
      <c r="D85" s="59">
        <v>1.033258586097014</v>
      </c>
      <c r="E85" s="35">
        <v>80808</v>
      </c>
      <c r="F85" s="59">
        <v>0.95371179039301313</v>
      </c>
      <c r="G85" s="35">
        <v>876</v>
      </c>
      <c r="H85" s="59">
        <v>1.0338723002478461E-2</v>
      </c>
      <c r="I85" s="35">
        <v>1570</v>
      </c>
      <c r="J85" s="59">
        <v>1.8529446477044732E-2</v>
      </c>
      <c r="K85" s="35">
        <v>478</v>
      </c>
      <c r="L85" s="59">
        <v>5.6414493095715799E-3</v>
      </c>
      <c r="M85" s="35">
        <v>41</v>
      </c>
      <c r="N85" s="59">
        <v>4.8389000354065855E-4</v>
      </c>
      <c r="O85" s="35">
        <v>1127</v>
      </c>
      <c r="P85" s="59">
        <v>1.3301073999763956E-2</v>
      </c>
      <c r="Q85" s="35">
        <v>2648</v>
      </c>
      <c r="R85" s="59">
        <v>3.125221291160156E-2</v>
      </c>
      <c r="S85" s="37">
        <v>3922</v>
      </c>
      <c r="T85" s="59">
        <v>4.6288209606986902E-2</v>
      </c>
    </row>
    <row r="86" spans="1:20" x14ac:dyDescent="0.2">
      <c r="A86" s="63" t="s">
        <v>321</v>
      </c>
      <c r="C86" s="35">
        <v>89654</v>
      </c>
      <c r="D86" s="59">
        <v>1.039429361768577</v>
      </c>
      <c r="E86" s="35">
        <v>85573</v>
      </c>
      <c r="F86" s="59">
        <v>0.95448055859192005</v>
      </c>
      <c r="G86" s="35">
        <v>978</v>
      </c>
      <c r="H86" s="59">
        <v>1.09086041894394E-2</v>
      </c>
      <c r="I86" s="35">
        <v>1864</v>
      </c>
      <c r="J86" s="59">
        <v>2.0791041113614562E-2</v>
      </c>
      <c r="K86" s="35">
        <v>612</v>
      </c>
      <c r="L86" s="59">
        <v>6.8262431124099313E-3</v>
      </c>
      <c r="M86" s="35">
        <v>89</v>
      </c>
      <c r="N86" s="59">
        <v>9.9270528922301292E-4</v>
      </c>
      <c r="O86" s="35">
        <v>1241</v>
      </c>
      <c r="P86" s="59">
        <v>1.3842104089053472E-2</v>
      </c>
      <c r="Q86" s="35">
        <v>2832</v>
      </c>
      <c r="R86" s="59">
        <v>3.1588105382916544E-2</v>
      </c>
      <c r="S86" s="37">
        <v>4081</v>
      </c>
      <c r="T86" s="59">
        <v>4.5519441408079953E-2</v>
      </c>
    </row>
    <row r="87" spans="1:20" x14ac:dyDescent="0.2">
      <c r="A87" s="63" t="s">
        <v>322</v>
      </c>
      <c r="C87" s="35">
        <v>103390</v>
      </c>
      <c r="D87" s="59">
        <v>1.0381371505948351</v>
      </c>
      <c r="E87" s="35">
        <v>92271</v>
      </c>
      <c r="F87" s="59">
        <v>0.89245575007254085</v>
      </c>
      <c r="G87" s="35">
        <v>4893</v>
      </c>
      <c r="H87" s="59">
        <v>4.7325660121868653E-2</v>
      </c>
      <c r="I87" s="35">
        <v>1540</v>
      </c>
      <c r="J87" s="59">
        <v>1.4895057549085985E-2</v>
      </c>
      <c r="K87" s="35">
        <v>2996</v>
      </c>
      <c r="L87" s="59">
        <v>2.8977657413676371E-2</v>
      </c>
      <c r="M87" s="35">
        <v>70</v>
      </c>
      <c r="N87" s="59">
        <v>6.770480704129993E-4</v>
      </c>
      <c r="O87" s="35">
        <v>1233</v>
      </c>
      <c r="P87" s="59">
        <v>1.1925718154560403E-2</v>
      </c>
      <c r="Q87" s="35">
        <v>4330</v>
      </c>
      <c r="R87" s="59">
        <v>4.1880259212689813E-2</v>
      </c>
      <c r="S87" s="37">
        <v>11119</v>
      </c>
      <c r="T87" s="59">
        <v>0.10754424992745913</v>
      </c>
    </row>
    <row r="88" spans="1:20" x14ac:dyDescent="0.2">
      <c r="A88" s="63" t="s">
        <v>323</v>
      </c>
      <c r="C88" s="35">
        <v>97960</v>
      </c>
      <c r="D88" s="59">
        <v>1.0386382196815027</v>
      </c>
      <c r="E88" s="35">
        <v>93008</v>
      </c>
      <c r="F88" s="59">
        <v>0.9494487545937117</v>
      </c>
      <c r="G88" s="35">
        <v>1103</v>
      </c>
      <c r="H88" s="59">
        <v>1.1259697835851368E-2</v>
      </c>
      <c r="I88" s="35">
        <v>2001</v>
      </c>
      <c r="J88" s="59">
        <v>2.0426704777460187E-2</v>
      </c>
      <c r="K88" s="35">
        <v>726</v>
      </c>
      <c r="L88" s="59">
        <v>7.4111882400979988E-3</v>
      </c>
      <c r="M88" s="35">
        <v>79</v>
      </c>
      <c r="N88" s="59">
        <v>8.0645161290322581E-4</v>
      </c>
      <c r="O88" s="35">
        <v>1348</v>
      </c>
      <c r="P88" s="59">
        <v>1.3760718660677828E-2</v>
      </c>
      <c r="Q88" s="35">
        <v>3480</v>
      </c>
      <c r="R88" s="59">
        <v>3.5524703960800326E-2</v>
      </c>
      <c r="S88" s="37">
        <v>4952</v>
      </c>
      <c r="T88" s="59">
        <v>5.0551245406288282E-2</v>
      </c>
    </row>
    <row r="89" spans="1:20" x14ac:dyDescent="0.2">
      <c r="A89" s="63" t="s">
        <v>324</v>
      </c>
      <c r="C89" s="35">
        <v>102154</v>
      </c>
      <c r="D89" s="59">
        <v>1.0358869941460931</v>
      </c>
      <c r="E89" s="35">
        <v>93283</v>
      </c>
      <c r="F89" s="59">
        <v>0.91316052234861089</v>
      </c>
      <c r="G89" s="35">
        <v>2790</v>
      </c>
      <c r="H89" s="59">
        <v>2.7311705855864676E-2</v>
      </c>
      <c r="I89" s="35">
        <v>1449</v>
      </c>
      <c r="J89" s="59">
        <v>1.418446658965875E-2</v>
      </c>
      <c r="K89" s="35">
        <v>1986</v>
      </c>
      <c r="L89" s="59">
        <v>1.9441235781271413E-2</v>
      </c>
      <c r="M89" s="35">
        <v>101</v>
      </c>
      <c r="N89" s="59">
        <v>9.887033302660689E-4</v>
      </c>
      <c r="O89" s="35">
        <v>1270</v>
      </c>
      <c r="P89" s="59">
        <v>1.2432210192454529E-2</v>
      </c>
      <c r="Q89" s="35">
        <v>4941</v>
      </c>
      <c r="R89" s="59">
        <v>4.8368150047966796E-2</v>
      </c>
      <c r="S89" s="37">
        <v>8871</v>
      </c>
      <c r="T89" s="59">
        <v>8.683947765138908E-2</v>
      </c>
    </row>
    <row r="90" spans="1:20" x14ac:dyDescent="0.2">
      <c r="A90" s="63" t="s">
        <v>325</v>
      </c>
      <c r="C90" s="35">
        <v>94136</v>
      </c>
      <c r="D90" s="59">
        <v>1.0385081159173961</v>
      </c>
      <c r="E90" s="35">
        <v>85725</v>
      </c>
      <c r="F90" s="59">
        <v>0.91065054814311208</v>
      </c>
      <c r="G90" s="35">
        <v>1520</v>
      </c>
      <c r="H90" s="59">
        <v>1.6146851363984024E-2</v>
      </c>
      <c r="I90" s="35">
        <v>1597</v>
      </c>
      <c r="J90" s="59">
        <v>1.6964816860712162E-2</v>
      </c>
      <c r="K90" s="35">
        <v>2126</v>
      </c>
      <c r="L90" s="59">
        <v>2.2584346052519758E-2</v>
      </c>
      <c r="M90" s="35">
        <v>92</v>
      </c>
      <c r="N90" s="59">
        <v>9.7730942466219082E-4</v>
      </c>
      <c r="O90" s="35">
        <v>1169</v>
      </c>
      <c r="P90" s="59">
        <v>1.2418203450327186E-2</v>
      </c>
      <c r="Q90" s="35">
        <v>5532</v>
      </c>
      <c r="R90" s="59">
        <v>5.8766040622078693E-2</v>
      </c>
      <c r="S90" s="37">
        <v>8411</v>
      </c>
      <c r="T90" s="59">
        <v>8.9349451856887904E-2</v>
      </c>
    </row>
    <row r="91" spans="1:20" x14ac:dyDescent="0.2">
      <c r="A91" s="63" t="s">
        <v>326</v>
      </c>
      <c r="C91" s="35">
        <v>99910</v>
      </c>
      <c r="D91" s="59">
        <v>1.0379541587428687</v>
      </c>
      <c r="E91" s="35">
        <v>72938</v>
      </c>
      <c r="F91" s="59">
        <v>0.73003703332999703</v>
      </c>
      <c r="G91" s="35">
        <v>3407</v>
      </c>
      <c r="H91" s="59">
        <v>3.4100690621559404E-2</v>
      </c>
      <c r="I91" s="35">
        <v>1196</v>
      </c>
      <c r="J91" s="59">
        <v>1.1970773696326695E-2</v>
      </c>
      <c r="K91" s="35">
        <v>6059</v>
      </c>
      <c r="L91" s="59">
        <v>6.0644580122109902E-2</v>
      </c>
      <c r="M91" s="35">
        <v>149</v>
      </c>
      <c r="N91" s="59">
        <v>1.4913422079871886E-3</v>
      </c>
      <c r="O91" s="35">
        <v>1044</v>
      </c>
      <c r="P91" s="59">
        <v>1.0449404464017617E-2</v>
      </c>
      <c r="Q91" s="35">
        <v>18909</v>
      </c>
      <c r="R91" s="59">
        <v>0.18926033430087078</v>
      </c>
      <c r="S91" s="37">
        <v>26972</v>
      </c>
      <c r="T91" s="59">
        <v>0.26996296667000302</v>
      </c>
    </row>
    <row r="92" spans="1:20" x14ac:dyDescent="0.2">
      <c r="A92" s="63" t="s">
        <v>327</v>
      </c>
      <c r="C92" s="35">
        <v>90713</v>
      </c>
      <c r="D92" s="59">
        <v>1.0497282638651571</v>
      </c>
      <c r="E92" s="35">
        <v>82493</v>
      </c>
      <c r="F92" s="59">
        <v>0.90938454245808209</v>
      </c>
      <c r="G92" s="35">
        <v>3079</v>
      </c>
      <c r="H92" s="59">
        <v>3.3942213354205018E-2</v>
      </c>
      <c r="I92" s="35">
        <v>2437</v>
      </c>
      <c r="J92" s="59">
        <v>2.6864947692172014E-2</v>
      </c>
      <c r="K92" s="35">
        <v>1173</v>
      </c>
      <c r="L92" s="59">
        <v>1.2930891933901425E-2</v>
      </c>
      <c r="M92" s="35">
        <v>80</v>
      </c>
      <c r="N92" s="59">
        <v>8.8190226318168288E-4</v>
      </c>
      <c r="O92" s="35">
        <v>1400</v>
      </c>
      <c r="P92" s="59">
        <v>1.543328960567945E-2</v>
      </c>
      <c r="Q92" s="35">
        <v>4562</v>
      </c>
      <c r="R92" s="59">
        <v>5.0290476557935469E-2</v>
      </c>
      <c r="S92" s="37">
        <v>8220</v>
      </c>
      <c r="T92" s="59">
        <v>9.0615457541917924E-2</v>
      </c>
    </row>
    <row r="93" spans="1:20" x14ac:dyDescent="0.2">
      <c r="A93" s="63" t="s">
        <v>328</v>
      </c>
      <c r="C93" s="35">
        <v>85111</v>
      </c>
      <c r="D93" s="59">
        <v>1.0582768384815124</v>
      </c>
      <c r="E93" s="35">
        <v>56323</v>
      </c>
      <c r="F93" s="59">
        <v>0.66175934955528659</v>
      </c>
      <c r="G93" s="35">
        <v>23643</v>
      </c>
      <c r="H93" s="59">
        <v>0.27779017988274135</v>
      </c>
      <c r="I93" s="35">
        <v>2251</v>
      </c>
      <c r="J93" s="59">
        <v>2.6447815206025072E-2</v>
      </c>
      <c r="K93" s="35">
        <v>746</v>
      </c>
      <c r="L93" s="59">
        <v>8.7650244974210156E-3</v>
      </c>
      <c r="M93" s="35">
        <v>107</v>
      </c>
      <c r="N93" s="59">
        <v>1.2571817978874647E-3</v>
      </c>
      <c r="O93" s="35">
        <v>1280</v>
      </c>
      <c r="P93" s="59">
        <v>1.5039184124261258E-2</v>
      </c>
      <c r="Q93" s="35">
        <v>5721</v>
      </c>
      <c r="R93" s="59">
        <v>6.7218103417889585E-2</v>
      </c>
      <c r="S93" s="37">
        <v>28788</v>
      </c>
      <c r="T93" s="59">
        <v>0.33824065044471335</v>
      </c>
    </row>
    <row r="94" spans="1:20" x14ac:dyDescent="0.2">
      <c r="A94" s="63" t="s">
        <v>329</v>
      </c>
      <c r="C94" s="35">
        <v>97290</v>
      </c>
      <c r="D94" s="59">
        <v>1.0402302394901839</v>
      </c>
      <c r="E94" s="35">
        <v>88087</v>
      </c>
      <c r="F94" s="59">
        <v>0.90540651659985605</v>
      </c>
      <c r="G94" s="35">
        <v>2586</v>
      </c>
      <c r="H94" s="59">
        <v>2.6580326857847673E-2</v>
      </c>
      <c r="I94" s="35">
        <v>1827</v>
      </c>
      <c r="J94" s="59">
        <v>1.877890841813136E-2</v>
      </c>
      <c r="K94" s="35">
        <v>2395</v>
      </c>
      <c r="L94" s="59">
        <v>2.4617124062082434E-2</v>
      </c>
      <c r="M94" s="35">
        <v>91</v>
      </c>
      <c r="N94" s="59">
        <v>9.3534792887244326E-4</v>
      </c>
      <c r="O94" s="35">
        <v>1246</v>
      </c>
      <c r="P94" s="59">
        <v>1.2807071641484223E-2</v>
      </c>
      <c r="Q94" s="35">
        <v>4972</v>
      </c>
      <c r="R94" s="59">
        <v>5.1104943981909755E-2</v>
      </c>
      <c r="S94" s="37">
        <v>9203</v>
      </c>
      <c r="T94" s="59">
        <v>9.4593483400143896E-2</v>
      </c>
    </row>
    <row r="95" spans="1:20" x14ac:dyDescent="0.2">
      <c r="A95" s="63" t="s">
        <v>330</v>
      </c>
      <c r="C95" s="35">
        <v>90570</v>
      </c>
      <c r="D95" s="59">
        <v>1.0359280114828311</v>
      </c>
      <c r="E95" s="35">
        <v>76203</v>
      </c>
      <c r="F95" s="59">
        <v>0.84137131500496853</v>
      </c>
      <c r="G95" s="35">
        <v>6902</v>
      </c>
      <c r="H95" s="59">
        <v>7.6206249309926019E-2</v>
      </c>
      <c r="I95" s="35">
        <v>1418</v>
      </c>
      <c r="J95" s="59">
        <v>1.5656398365904826E-2</v>
      </c>
      <c r="K95" s="35">
        <v>2380</v>
      </c>
      <c r="L95" s="59">
        <v>2.6278017003422766E-2</v>
      </c>
      <c r="M95" s="35">
        <v>103</v>
      </c>
      <c r="N95" s="59">
        <v>1.1372419123330021E-3</v>
      </c>
      <c r="O95" s="35">
        <v>1027</v>
      </c>
      <c r="P95" s="59">
        <v>1.1339295572485371E-2</v>
      </c>
      <c r="Q95" s="35">
        <v>5791</v>
      </c>
      <c r="R95" s="59">
        <v>6.3939494313790438E-2</v>
      </c>
      <c r="S95" s="37">
        <v>14367</v>
      </c>
      <c r="T95" s="59">
        <v>0.15862868499503147</v>
      </c>
    </row>
    <row r="96" spans="1:20" x14ac:dyDescent="0.2">
      <c r="A96" s="63" t="s">
        <v>331</v>
      </c>
      <c r="C96" s="35">
        <v>77994</v>
      </c>
      <c r="D96" s="59">
        <v>1.0477472626099444</v>
      </c>
      <c r="E96" s="35">
        <v>38823</v>
      </c>
      <c r="F96" s="59">
        <v>0.49776905915839681</v>
      </c>
      <c r="G96" s="35">
        <v>29689</v>
      </c>
      <c r="H96" s="59">
        <v>0.38065748647331848</v>
      </c>
      <c r="I96" s="35">
        <v>1257</v>
      </c>
      <c r="J96" s="59">
        <v>1.6116624355719672E-2</v>
      </c>
      <c r="K96" s="35">
        <v>597</v>
      </c>
      <c r="L96" s="59">
        <v>7.6544349565351184E-3</v>
      </c>
      <c r="M96" s="35">
        <v>51</v>
      </c>
      <c r="N96" s="59">
        <v>6.5389645357335179E-4</v>
      </c>
      <c r="O96" s="35">
        <v>996</v>
      </c>
      <c r="P96" s="59">
        <v>1.277021309331487E-2</v>
      </c>
      <c r="Q96" s="35">
        <v>10305</v>
      </c>
      <c r="R96" s="59">
        <v>0.13212554811908608</v>
      </c>
      <c r="S96" s="37">
        <v>39171</v>
      </c>
      <c r="T96" s="59">
        <v>0.50223094084160325</v>
      </c>
    </row>
    <row r="97" spans="1:20" x14ac:dyDescent="0.2">
      <c r="A97" s="63" t="s">
        <v>332</v>
      </c>
      <c r="C97" s="35">
        <v>83134</v>
      </c>
      <c r="D97" s="59">
        <v>1.0450357254552891</v>
      </c>
      <c r="E97" s="35">
        <v>75265</v>
      </c>
      <c r="F97" s="59">
        <v>0.90534558664325071</v>
      </c>
      <c r="G97" s="35">
        <v>2750</v>
      </c>
      <c r="H97" s="59">
        <v>3.3079125267640196E-2</v>
      </c>
      <c r="I97" s="35">
        <v>1668</v>
      </c>
      <c r="J97" s="59">
        <v>2.0063993071426853E-2</v>
      </c>
      <c r="K97" s="35">
        <v>800</v>
      </c>
      <c r="L97" s="59">
        <v>9.6230182596771484E-3</v>
      </c>
      <c r="M97" s="35">
        <v>35</v>
      </c>
      <c r="N97" s="59">
        <v>4.2100704886087519E-4</v>
      </c>
      <c r="O97" s="35">
        <v>999</v>
      </c>
      <c r="P97" s="59">
        <v>1.2016744051771838E-2</v>
      </c>
      <c r="Q97" s="35">
        <v>5361</v>
      </c>
      <c r="R97" s="59">
        <v>6.4486251112661486E-2</v>
      </c>
      <c r="S97" s="37">
        <v>7869</v>
      </c>
      <c r="T97" s="59">
        <v>9.4654413356749345E-2</v>
      </c>
    </row>
    <row r="98" spans="1:20" x14ac:dyDescent="0.2">
      <c r="A98" s="63" t="s">
        <v>333</v>
      </c>
      <c r="C98" s="35">
        <v>83394</v>
      </c>
      <c r="D98" s="59">
        <v>1.0373767896971005</v>
      </c>
      <c r="E98" s="35">
        <v>80555</v>
      </c>
      <c r="F98" s="59">
        <v>0.96595678346163993</v>
      </c>
      <c r="G98" s="35">
        <v>778</v>
      </c>
      <c r="H98" s="59">
        <v>9.3292083363311507E-3</v>
      </c>
      <c r="I98" s="35">
        <v>2083</v>
      </c>
      <c r="J98" s="59">
        <v>2.4977816149842916E-2</v>
      </c>
      <c r="K98" s="35">
        <v>366</v>
      </c>
      <c r="L98" s="59">
        <v>4.3888049499964023E-3</v>
      </c>
      <c r="M98" s="35">
        <v>48</v>
      </c>
      <c r="N98" s="59">
        <v>5.7558097704870856E-4</v>
      </c>
      <c r="O98" s="35">
        <v>1058</v>
      </c>
      <c r="P98" s="59">
        <v>1.268676403578195E-2</v>
      </c>
      <c r="Q98" s="35">
        <v>1623</v>
      </c>
      <c r="R98" s="59">
        <v>1.9461831786459459E-2</v>
      </c>
      <c r="S98" s="37">
        <v>2839</v>
      </c>
      <c r="T98" s="59">
        <v>3.4043216538360073E-2</v>
      </c>
    </row>
    <row r="99" spans="1:20" x14ac:dyDescent="0.2">
      <c r="A99" s="63" t="s">
        <v>334</v>
      </c>
      <c r="C99" s="35">
        <v>85763</v>
      </c>
      <c r="D99" s="59">
        <v>1.0452292946841879</v>
      </c>
      <c r="E99" s="35">
        <v>79602</v>
      </c>
      <c r="F99" s="59">
        <v>0.92816249431573061</v>
      </c>
      <c r="G99" s="35">
        <v>1744</v>
      </c>
      <c r="H99" s="59">
        <v>2.0335109546074648E-2</v>
      </c>
      <c r="I99" s="35">
        <v>1873</v>
      </c>
      <c r="J99" s="59">
        <v>2.1839254690251039E-2</v>
      </c>
      <c r="K99" s="35">
        <v>2211</v>
      </c>
      <c r="L99" s="59">
        <v>2.5780348168790736E-2</v>
      </c>
      <c r="M99" s="35">
        <v>139</v>
      </c>
      <c r="N99" s="59">
        <v>1.6207455429497568E-3</v>
      </c>
      <c r="O99" s="35">
        <v>1321</v>
      </c>
      <c r="P99" s="59">
        <v>1.5402912677961358E-2</v>
      </c>
      <c r="Q99" s="35">
        <v>2752</v>
      </c>
      <c r="R99" s="59">
        <v>3.2088429742429717E-2</v>
      </c>
      <c r="S99" s="37">
        <v>6161</v>
      </c>
      <c r="T99" s="59">
        <v>7.1837505684269443E-2</v>
      </c>
    </row>
    <row r="100" spans="1:20" x14ac:dyDescent="0.2">
      <c r="A100" s="63" t="s">
        <v>335</v>
      </c>
      <c r="C100" s="35">
        <v>82847</v>
      </c>
      <c r="D100" s="59">
        <v>1.0468574601373617</v>
      </c>
      <c r="E100" s="35">
        <v>73538</v>
      </c>
      <c r="F100" s="59">
        <v>0.88763624512655859</v>
      </c>
      <c r="G100" s="35">
        <v>3032</v>
      </c>
      <c r="H100" s="59">
        <v>3.6597583497290184E-2</v>
      </c>
      <c r="I100" s="35">
        <v>4024</v>
      </c>
      <c r="J100" s="59">
        <v>4.8571463058408877E-2</v>
      </c>
      <c r="K100" s="35">
        <v>1595</v>
      </c>
      <c r="L100" s="59">
        <v>1.9252356754016441E-2</v>
      </c>
      <c r="M100" s="35">
        <v>56</v>
      </c>
      <c r="N100" s="59">
        <v>6.7594481393411948E-4</v>
      </c>
      <c r="O100" s="35">
        <v>1002</v>
      </c>
      <c r="P100" s="59">
        <v>1.2094583992178352E-2</v>
      </c>
      <c r="Q100" s="35">
        <v>3482</v>
      </c>
      <c r="R100" s="59">
        <v>4.2029282894975074E-2</v>
      </c>
      <c r="S100" s="37">
        <v>9309</v>
      </c>
      <c r="T100" s="59">
        <v>0.1123637548734414</v>
      </c>
    </row>
    <row r="101" spans="1:20" x14ac:dyDescent="0.2">
      <c r="A101" s="63" t="s">
        <v>336</v>
      </c>
      <c r="C101" s="35">
        <v>88733</v>
      </c>
      <c r="D101" s="59">
        <v>1.042002411729571</v>
      </c>
      <c r="E101" s="35">
        <v>77971</v>
      </c>
      <c r="F101" s="59">
        <v>0.87871479607361413</v>
      </c>
      <c r="G101" s="35">
        <v>2086</v>
      </c>
      <c r="H101" s="59">
        <v>2.3508728432488475E-2</v>
      </c>
      <c r="I101" s="35">
        <v>2242</v>
      </c>
      <c r="J101" s="59">
        <v>2.5266811670967958E-2</v>
      </c>
      <c r="K101" s="35">
        <v>565</v>
      </c>
      <c r="L101" s="59">
        <v>6.3674168573135135E-3</v>
      </c>
      <c r="M101" s="35">
        <v>122</v>
      </c>
      <c r="N101" s="59">
        <v>1.3749112506057498E-3</v>
      </c>
      <c r="O101" s="35">
        <v>1202</v>
      </c>
      <c r="P101" s="59">
        <v>1.3546256747771403E-2</v>
      </c>
      <c r="Q101" s="35">
        <v>8272</v>
      </c>
      <c r="R101" s="59">
        <v>9.3223490696809533E-2</v>
      </c>
      <c r="S101" s="37">
        <v>10762</v>
      </c>
      <c r="T101" s="59">
        <v>0.12128520392638589</v>
      </c>
    </row>
    <row r="102" spans="1:20" x14ac:dyDescent="0.2">
      <c r="A102" s="63" t="s">
        <v>337</v>
      </c>
      <c r="C102" s="35">
        <v>94355</v>
      </c>
      <c r="D102" s="59">
        <v>1.0423930899263421</v>
      </c>
      <c r="E102" s="35">
        <v>87819</v>
      </c>
      <c r="F102" s="59">
        <v>0.93072969106035719</v>
      </c>
      <c r="G102" s="35">
        <v>1529</v>
      </c>
      <c r="H102" s="59">
        <v>1.6204758624344232E-2</v>
      </c>
      <c r="I102" s="35">
        <v>3354</v>
      </c>
      <c r="J102" s="59">
        <v>3.5546605903237771E-2</v>
      </c>
      <c r="K102" s="35">
        <v>727</v>
      </c>
      <c r="L102" s="59">
        <v>7.7049440941126595E-3</v>
      </c>
      <c r="M102" s="35">
        <v>96</v>
      </c>
      <c r="N102" s="59">
        <v>1.0174341582322082E-3</v>
      </c>
      <c r="O102" s="35">
        <v>1402</v>
      </c>
      <c r="P102" s="59">
        <v>1.4858778019182874E-2</v>
      </c>
      <c r="Q102" s="35">
        <v>3428</v>
      </c>
      <c r="R102" s="59">
        <v>3.63308780668751E-2</v>
      </c>
      <c r="S102" s="37">
        <v>6536</v>
      </c>
      <c r="T102" s="59">
        <v>6.9270308939642838E-2</v>
      </c>
    </row>
    <row r="103" spans="1:20" x14ac:dyDescent="0.2">
      <c r="A103" s="63" t="s">
        <v>338</v>
      </c>
      <c r="C103" s="35">
        <v>84128</v>
      </c>
      <c r="D103" s="59">
        <v>1.0453475656143021</v>
      </c>
      <c r="E103" s="35">
        <v>79814</v>
      </c>
      <c r="F103" s="59">
        <v>0.9487209965766451</v>
      </c>
      <c r="G103" s="35">
        <v>1817</v>
      </c>
      <c r="H103" s="59">
        <v>2.1598041080258652E-2</v>
      </c>
      <c r="I103" s="35">
        <v>2134</v>
      </c>
      <c r="J103" s="59">
        <v>2.5366108786610879E-2</v>
      </c>
      <c r="K103" s="35">
        <v>867</v>
      </c>
      <c r="L103" s="59">
        <v>1.0305724610117915E-2</v>
      </c>
      <c r="M103" s="35">
        <v>45</v>
      </c>
      <c r="N103" s="59">
        <v>5.3489920121719289E-4</v>
      </c>
      <c r="O103" s="35">
        <v>1300</v>
      </c>
      <c r="P103" s="59">
        <v>1.5452643590718905E-2</v>
      </c>
      <c r="Q103" s="35">
        <v>1966</v>
      </c>
      <c r="R103" s="59">
        <v>2.3369151768733359E-2</v>
      </c>
      <c r="S103" s="37">
        <v>4314</v>
      </c>
      <c r="T103" s="59">
        <v>5.1279003423354889E-2</v>
      </c>
    </row>
    <row r="104" spans="1:20" x14ac:dyDescent="0.2">
      <c r="A104" s="63" t="s">
        <v>339</v>
      </c>
      <c r="C104" s="35">
        <v>90208</v>
      </c>
      <c r="D104" s="59">
        <v>1.0382892869811988</v>
      </c>
      <c r="E104" s="35">
        <v>86878</v>
      </c>
      <c r="F104" s="59">
        <v>0.96308531394111385</v>
      </c>
      <c r="G104" s="35">
        <v>695</v>
      </c>
      <c r="H104" s="59">
        <v>7.7044164597374959E-3</v>
      </c>
      <c r="I104" s="35">
        <v>2205</v>
      </c>
      <c r="J104" s="59">
        <v>2.4443508336289464E-2</v>
      </c>
      <c r="K104" s="35">
        <v>538</v>
      </c>
      <c r="L104" s="59">
        <v>5.9639943242284499E-3</v>
      </c>
      <c r="M104" s="35">
        <v>86</v>
      </c>
      <c r="N104" s="59">
        <v>9.5335225257183397E-4</v>
      </c>
      <c r="O104" s="35">
        <v>1243</v>
      </c>
      <c r="P104" s="59">
        <v>1.3779265697055693E-2</v>
      </c>
      <c r="Q104" s="35">
        <v>2017</v>
      </c>
      <c r="R104" s="59">
        <v>2.23594359702022E-2</v>
      </c>
      <c r="S104" s="37">
        <v>3330</v>
      </c>
      <c r="T104" s="59">
        <v>3.6914686058886127E-2</v>
      </c>
    </row>
    <row r="105" spans="1:20" x14ac:dyDescent="0.2">
      <c r="A105" s="63" t="s">
        <v>340</v>
      </c>
      <c r="C105" s="35">
        <v>95238</v>
      </c>
      <c r="D105" s="59">
        <v>1.0440895440895441</v>
      </c>
      <c r="E105" s="35">
        <v>89549</v>
      </c>
      <c r="F105" s="59">
        <v>0.94026544026544023</v>
      </c>
      <c r="G105" s="35">
        <v>1185</v>
      </c>
      <c r="H105" s="59">
        <v>1.2442512442512443E-2</v>
      </c>
      <c r="I105" s="35">
        <v>2719</v>
      </c>
      <c r="J105" s="59">
        <v>2.8549528549528549E-2</v>
      </c>
      <c r="K105" s="35">
        <v>1391</v>
      </c>
      <c r="L105" s="59">
        <v>1.4605514605514605E-2</v>
      </c>
      <c r="M105" s="35">
        <v>157</v>
      </c>
      <c r="N105" s="59">
        <v>1.6485016485016486E-3</v>
      </c>
      <c r="O105" s="35">
        <v>1426</v>
      </c>
      <c r="P105" s="59">
        <v>1.4973014973014972E-2</v>
      </c>
      <c r="Q105" s="35">
        <v>3010</v>
      </c>
      <c r="R105" s="59">
        <v>3.1605031605031607E-2</v>
      </c>
      <c r="S105" s="37">
        <v>5689</v>
      </c>
      <c r="T105" s="59">
        <v>5.9734559734559732E-2</v>
      </c>
    </row>
    <row r="106" spans="1:20" x14ac:dyDescent="0.2">
      <c r="A106" s="63" t="s">
        <v>341</v>
      </c>
      <c r="C106" s="35">
        <v>91948</v>
      </c>
      <c r="D106" s="59">
        <v>1.0420890068299473</v>
      </c>
      <c r="E106" s="35">
        <v>88595</v>
      </c>
      <c r="F106" s="59">
        <v>0.96353373645973817</v>
      </c>
      <c r="G106" s="35">
        <v>687</v>
      </c>
      <c r="H106" s="59">
        <v>7.4716143907425933E-3</v>
      </c>
      <c r="I106" s="35">
        <v>2808</v>
      </c>
      <c r="J106" s="59">
        <v>3.0539000304519948E-2</v>
      </c>
      <c r="K106" s="35">
        <v>632</v>
      </c>
      <c r="L106" s="59">
        <v>6.8734502109888199E-3</v>
      </c>
      <c r="M106" s="35">
        <v>126</v>
      </c>
      <c r="N106" s="59">
        <v>1.3703397572541001E-3</v>
      </c>
      <c r="O106" s="35">
        <v>1361</v>
      </c>
      <c r="P106" s="59">
        <v>1.4801844520816114E-2</v>
      </c>
      <c r="Q106" s="35">
        <v>1609</v>
      </c>
      <c r="R106" s="59">
        <v>1.7499021185887677E-2</v>
      </c>
      <c r="S106" s="37">
        <v>3353</v>
      </c>
      <c r="T106" s="59">
        <v>3.646626354026189E-2</v>
      </c>
    </row>
    <row r="107" spans="1:20" x14ac:dyDescent="0.2">
      <c r="A107" s="63" t="s">
        <v>342</v>
      </c>
      <c r="C107" s="35">
        <v>91357</v>
      </c>
      <c r="D107" s="59">
        <v>1.0385301618923566</v>
      </c>
      <c r="E107" s="35">
        <v>88222</v>
      </c>
      <c r="F107" s="59">
        <v>0.96568407456462013</v>
      </c>
      <c r="G107" s="35">
        <v>865</v>
      </c>
      <c r="H107" s="59">
        <v>9.4683494422977982E-3</v>
      </c>
      <c r="I107" s="35">
        <v>2487</v>
      </c>
      <c r="J107" s="59">
        <v>2.7222872905196097E-2</v>
      </c>
      <c r="K107" s="35">
        <v>671</v>
      </c>
      <c r="L107" s="59">
        <v>7.3448121107304309E-3</v>
      </c>
      <c r="M107" s="35">
        <v>86</v>
      </c>
      <c r="N107" s="59">
        <v>9.4136190987007017E-4</v>
      </c>
      <c r="O107" s="35">
        <v>1085</v>
      </c>
      <c r="P107" s="59">
        <v>1.1876484560570071E-2</v>
      </c>
      <c r="Q107" s="35">
        <v>1461</v>
      </c>
      <c r="R107" s="59">
        <v>1.5992206399071774E-2</v>
      </c>
      <c r="S107" s="37">
        <v>3135</v>
      </c>
      <c r="T107" s="59">
        <v>3.4315925435379882E-2</v>
      </c>
    </row>
    <row r="108" spans="1:20" x14ac:dyDescent="0.2">
      <c r="A108" s="63" t="s">
        <v>343</v>
      </c>
      <c r="C108" s="35">
        <v>93246</v>
      </c>
      <c r="D108" s="59">
        <v>1.068324646633636</v>
      </c>
      <c r="E108" s="35">
        <v>79052</v>
      </c>
      <c r="F108" s="59">
        <v>0.84777899320078076</v>
      </c>
      <c r="G108" s="35">
        <v>3431</v>
      </c>
      <c r="H108" s="59">
        <v>3.6795144027625848E-2</v>
      </c>
      <c r="I108" s="35">
        <v>13548</v>
      </c>
      <c r="J108" s="59">
        <v>0.14529309568238852</v>
      </c>
      <c r="K108" s="35">
        <v>730</v>
      </c>
      <c r="L108" s="59">
        <v>7.828754048431032E-3</v>
      </c>
      <c r="M108" s="35">
        <v>104</v>
      </c>
      <c r="N108" s="59">
        <v>1.1153293438860648E-3</v>
      </c>
      <c r="O108" s="35">
        <v>1053</v>
      </c>
      <c r="P108" s="59">
        <v>1.1292709606846406E-2</v>
      </c>
      <c r="Q108" s="35">
        <v>1699</v>
      </c>
      <c r="R108" s="59">
        <v>1.8220620723677156E-2</v>
      </c>
      <c r="S108" s="37">
        <v>14194</v>
      </c>
      <c r="T108" s="59">
        <v>0.15222100679921927</v>
      </c>
    </row>
    <row r="109" spans="1:20" x14ac:dyDescent="0.2">
      <c r="A109" s="63" t="s">
        <v>344</v>
      </c>
      <c r="C109" s="35">
        <v>86352</v>
      </c>
      <c r="D109" s="59">
        <v>1.0417708912358716</v>
      </c>
      <c r="E109" s="35">
        <v>82342</v>
      </c>
      <c r="F109" s="59">
        <v>0.95356216416527706</v>
      </c>
      <c r="G109" s="35">
        <v>681</v>
      </c>
      <c r="H109" s="59">
        <v>7.8863257365202888E-3</v>
      </c>
      <c r="I109" s="35">
        <v>3776</v>
      </c>
      <c r="J109" s="59">
        <v>4.3727997035390029E-2</v>
      </c>
      <c r="K109" s="35">
        <v>732</v>
      </c>
      <c r="L109" s="59">
        <v>8.4769316286826008E-3</v>
      </c>
      <c r="M109" s="35">
        <v>62</v>
      </c>
      <c r="N109" s="59">
        <v>7.1799147674634061E-4</v>
      </c>
      <c r="O109" s="35">
        <v>897</v>
      </c>
      <c r="P109" s="59">
        <v>1.0387715397443023E-2</v>
      </c>
      <c r="Q109" s="35">
        <v>1469</v>
      </c>
      <c r="R109" s="59">
        <v>1.7011765795812487E-2</v>
      </c>
      <c r="S109" s="37">
        <v>4010</v>
      </c>
      <c r="T109" s="59">
        <v>4.6437835834722996E-2</v>
      </c>
    </row>
    <row r="110" spans="1:20" x14ac:dyDescent="0.2">
      <c r="A110" s="63" t="s">
        <v>345</v>
      </c>
      <c r="C110" s="35">
        <v>84119</v>
      </c>
      <c r="D110" s="59">
        <v>1.0535550826804883</v>
      </c>
      <c r="E110" s="35">
        <v>78067</v>
      </c>
      <c r="F110" s="59">
        <v>0.92805430402168354</v>
      </c>
      <c r="G110" s="35">
        <v>1905</v>
      </c>
      <c r="H110" s="59">
        <v>2.2646488902626043E-2</v>
      </c>
      <c r="I110" s="35">
        <v>5212</v>
      </c>
      <c r="J110" s="59">
        <v>6.195984260393015E-2</v>
      </c>
      <c r="K110" s="35">
        <v>792</v>
      </c>
      <c r="L110" s="59">
        <v>9.4152331815642119E-3</v>
      </c>
      <c r="M110" s="35">
        <v>78</v>
      </c>
      <c r="N110" s="59">
        <v>9.2725781333586937E-4</v>
      </c>
      <c r="O110" s="35">
        <v>983</v>
      </c>
      <c r="P110" s="59">
        <v>1.1685826032168714E-2</v>
      </c>
      <c r="Q110" s="35">
        <v>1587</v>
      </c>
      <c r="R110" s="59">
        <v>1.8866130125179806E-2</v>
      </c>
      <c r="S110" s="37">
        <v>6052</v>
      </c>
      <c r="T110" s="59">
        <v>7.1945695978316432E-2</v>
      </c>
    </row>
    <row r="111" spans="1:20" x14ac:dyDescent="0.2">
      <c r="A111" s="63" t="s">
        <v>346</v>
      </c>
      <c r="C111" s="35">
        <v>83518</v>
      </c>
      <c r="D111" s="59">
        <v>1.04184726645753</v>
      </c>
      <c r="E111" s="35">
        <v>77870</v>
      </c>
      <c r="F111" s="59">
        <v>0.93237385952728757</v>
      </c>
      <c r="G111" s="35">
        <v>1412</v>
      </c>
      <c r="H111" s="59">
        <v>1.6906535118178117E-2</v>
      </c>
      <c r="I111" s="35">
        <v>3845</v>
      </c>
      <c r="J111" s="59">
        <v>4.6037979836681911E-2</v>
      </c>
      <c r="K111" s="35">
        <v>1357</v>
      </c>
      <c r="L111" s="59">
        <v>1.6247994444311405E-2</v>
      </c>
      <c r="M111" s="35">
        <v>119</v>
      </c>
      <c r="N111" s="59">
        <v>1.4248425489116119E-3</v>
      </c>
      <c r="O111" s="35">
        <v>1074</v>
      </c>
      <c r="P111" s="59">
        <v>1.2859503340597236E-2</v>
      </c>
      <c r="Q111" s="35">
        <v>1336</v>
      </c>
      <c r="R111" s="59">
        <v>1.5996551641562298E-2</v>
      </c>
      <c r="S111" s="37">
        <v>5648</v>
      </c>
      <c r="T111" s="59">
        <v>6.7626140472712468E-2</v>
      </c>
    </row>
    <row r="112" spans="1:20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12"/>
    </row>
    <row r="113" spans="1:20" x14ac:dyDescent="0.2">
      <c r="A113" s="72" t="s">
        <v>309</v>
      </c>
      <c r="B113" s="5"/>
      <c r="C113" s="15">
        <f>SUM(C2:C111)</f>
        <v>10077331</v>
      </c>
      <c r="D113" s="12">
        <f>F113+H113+J113+L113+N113+P113+R113</f>
        <v>1.0459809249095817</v>
      </c>
      <c r="E113" s="15">
        <f>SUM(E2:E111)</f>
        <v>7710610</v>
      </c>
      <c r="F113" s="12">
        <f>E113/C113</f>
        <v>0.76514406443531524</v>
      </c>
      <c r="G113" s="15">
        <f>SUM(G2:G111)</f>
        <v>1504882</v>
      </c>
      <c r="H113" s="12">
        <f>G113/C113</f>
        <v>0.1493333899620842</v>
      </c>
      <c r="I113" s="15">
        <f>SUM(I2:I111)</f>
        <v>211816</v>
      </c>
      <c r="J113" s="12">
        <f>I113/C113</f>
        <v>2.1019057526243803E-2</v>
      </c>
      <c r="K113" s="15">
        <f>SUM(K2:K111)</f>
        <v>404731</v>
      </c>
      <c r="L113" s="12">
        <f>K113/C113</f>
        <v>4.0162519222599717E-2</v>
      </c>
      <c r="M113" s="15">
        <f>SUM(M2:M111)</f>
        <v>9511</v>
      </c>
      <c r="N113" s="12">
        <f>M113/C113</f>
        <v>9.4380148870767467E-4</v>
      </c>
      <c r="O113" s="15">
        <f>SUM(O2:O111)</f>
        <v>134724</v>
      </c>
      <c r="P113" s="12">
        <f>O113/C113</f>
        <v>1.3369016061891784E-2</v>
      </c>
      <c r="Q113" s="15">
        <f>SUM(Q2:Q111)</f>
        <v>564422</v>
      </c>
      <c r="R113" s="12">
        <f>Q113/C113</f>
        <v>5.6009076212739269E-2</v>
      </c>
      <c r="S113" s="37">
        <f t="shared" ref="S113" si="0">C113-E113</f>
        <v>2366721</v>
      </c>
      <c r="T113" s="59">
        <f t="shared" ref="T113" si="1">S113/$C113</f>
        <v>0.23485593556468473</v>
      </c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34</v>
      </c>
      <c r="G116" s="15"/>
      <c r="H116" s="15">
        <f>COUNTIF(H$2:H$111,("&gt;90%"))</f>
        <v>3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15"/>
      <c r="T116" s="15">
        <f>COUNTIF(T$2:T$111,("&gt;90%"))</f>
        <v>3</v>
      </c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32</v>
      </c>
      <c r="G117" s="15"/>
      <c r="H117" s="15">
        <f>COUNTIF(H$2:H$111,("&gt;80%"))-(H116)</f>
        <v>0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>
        <f>COUNTIF(T$2:T$111,("&gt;80%"))-(T116)</f>
        <v>1</v>
      </c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13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15"/>
      <c r="T118" s="15">
        <f>COUNTIF(T$2:T$111,("&gt;70%"))-(SUM(T116:T$117))</f>
        <v>4</v>
      </c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10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15"/>
      <c r="T119" s="15">
        <f>COUNTIF(T$2:T$111,("&gt;65%"))-(SUM(T$116:T118))</f>
        <v>2</v>
      </c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4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15"/>
      <c r="T120" s="15">
        <f>COUNTIF(T$2:T$111,("&gt;60%"))-(SUM(T$116:T119))</f>
        <v>2</v>
      </c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15"/>
      <c r="T121" s="15">
        <f>COUNTIF(T$2:T$111,("&gt;55%"))-(SUM(T$116:T120))</f>
        <v>1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0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2</v>
      </c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2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15"/>
      <c r="T123" s="15">
        <f>COUNTIF(T$2:T$111,("&gt;45%"))-(SUM(T$116:T122))</f>
        <v>0</v>
      </c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15"/>
      <c r="T124" s="15">
        <f>COUNTIF(T$2:T$111,("&gt;40%"))-(SUM(T$116:T123))</f>
        <v>2</v>
      </c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1</v>
      </c>
      <c r="S125" s="15"/>
      <c r="T125" s="15">
        <f>COUNTIF(T$2:T$111,("&gt;35%"))-(SUM(T$116:T124))</f>
        <v>4</v>
      </c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2</v>
      </c>
      <c r="G126" s="15"/>
      <c r="H126" s="15">
        <f>COUNTIF(H$2:H$111,("&gt;30%"))-(SUM(H$116:H125))</f>
        <v>3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0</v>
      </c>
      <c r="S126" s="15"/>
      <c r="T126" s="15">
        <f>COUNTIF(T$2:T$111,("&gt;30%"))-(SUM(T$116:T125))</f>
        <v>10</v>
      </c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4</v>
      </c>
      <c r="G127" s="15"/>
      <c r="H127" s="15">
        <f>COUNTIF(H$2:H$111,("&gt;20%"))-(SUM(H$116:H126))</f>
        <v>12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3</v>
      </c>
      <c r="S127" s="15"/>
      <c r="T127" s="15">
        <f>COUNTIF(T$2:T$111,("&gt;20%"))-(SUM(T$116:T126))</f>
        <v>13</v>
      </c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1</v>
      </c>
      <c r="G128" s="15"/>
      <c r="H128" s="15">
        <f>COUNTIF(H$2:H$111,("&gt;10%"))-(SUM(H$116:H127))</f>
        <v>8</v>
      </c>
      <c r="I128" s="15"/>
      <c r="J128" s="15">
        <f>COUNTIF(J$2:J$111,("&gt;10%"))-(SUM(J$116:J127))</f>
        <v>1</v>
      </c>
      <c r="K128" s="15"/>
      <c r="L128" s="15">
        <f>COUNTIF(L$2:L$111,("&gt;10%"))-(SUM(L$116:L127))</f>
        <v>11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6</v>
      </c>
      <c r="S128" s="15"/>
      <c r="T128" s="15">
        <f>COUNTIF(T$2:T$111,("&gt;10%"))-(SUM(T$116:T127))</f>
        <v>32</v>
      </c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73</v>
      </c>
      <c r="I129" s="15"/>
      <c r="J129" s="15">
        <f>COUNTIF(J$2:J$111,("&lt;10%"))</f>
        <v>109</v>
      </c>
      <c r="K129" s="15"/>
      <c r="L129" s="15">
        <f>COUNTIF(L$2:L$111,("&lt;10%"))</f>
        <v>98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100</v>
      </c>
      <c r="S129" s="15"/>
      <c r="T129" s="15">
        <f>COUNTIF(T$2:T$111,("&lt;10%"))</f>
        <v>34</v>
      </c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</row>
    <row r="145" spans="3:18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</row>
    <row r="146" spans="3:18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</row>
    <row r="147" spans="3:18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</row>
    <row r="148" spans="3:18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</row>
    <row r="149" spans="3:18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</row>
    <row r="150" spans="3:18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</row>
    <row r="151" spans="3:18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</row>
    <row r="152" spans="3:18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</row>
    <row r="153" spans="3:18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</row>
    <row r="154" spans="3:18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</row>
    <row r="155" spans="3:18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</row>
    <row r="156" spans="3:18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</row>
    <row r="157" spans="3:18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</row>
    <row r="158" spans="3:18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</row>
    <row r="159" spans="3:18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</row>
    <row r="160" spans="3:18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</row>
    <row r="161" spans="3:20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</row>
    <row r="162" spans="3:20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  <c r="S162" s="15"/>
      <c r="T162" s="12"/>
    </row>
    <row r="163" spans="3:20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  <c r="S163" s="15"/>
      <c r="T163" s="12"/>
    </row>
    <row r="164" spans="3:20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  <c r="S164" s="15"/>
      <c r="T164" s="12"/>
    </row>
    <row r="165" spans="3:20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  <c r="S165" s="15"/>
      <c r="T165" s="15"/>
    </row>
    <row r="166" spans="3:20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  <c r="S166" s="15"/>
      <c r="T166" s="15"/>
    </row>
    <row r="167" spans="3:20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  <c r="S167" s="15"/>
      <c r="T167" s="15"/>
    </row>
    <row r="168" spans="3:20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  <c r="S168" s="15"/>
      <c r="T168" s="15"/>
    </row>
    <row r="169" spans="3:20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  <c r="S169" s="15"/>
      <c r="T169" s="15"/>
    </row>
    <row r="170" spans="3:20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  <c r="S170" s="15"/>
      <c r="T170" s="15"/>
    </row>
    <row r="171" spans="3:20" ht="13.5" thickBot="1" x14ac:dyDescent="0.25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  <c r="S171" s="32"/>
      <c r="T171" s="32"/>
    </row>
    <row r="172" spans="3:20" ht="13.5" thickTop="1" x14ac:dyDescent="0.2">
      <c r="S172" s="15"/>
      <c r="T172" s="15"/>
    </row>
    <row r="173" spans="3:20" x14ac:dyDescent="0.2">
      <c r="S173" s="15"/>
      <c r="T173" s="15"/>
    </row>
    <row r="174" spans="3:20" x14ac:dyDescent="0.2">
      <c r="S174" s="15"/>
      <c r="T174" s="15"/>
    </row>
    <row r="175" spans="3:20" x14ac:dyDescent="0.2">
      <c r="S175" s="15"/>
      <c r="T175" s="15"/>
    </row>
    <row r="176" spans="3:20" x14ac:dyDescent="0.2">
      <c r="S176" s="15"/>
      <c r="T176" s="15"/>
    </row>
    <row r="177" spans="19:20" x14ac:dyDescent="0.2">
      <c r="S177" s="15"/>
      <c r="T177" s="15"/>
    </row>
    <row r="178" spans="19:20" x14ac:dyDescent="0.2">
      <c r="S178" s="15"/>
      <c r="T178" s="15"/>
    </row>
    <row r="179" spans="19:20" x14ac:dyDescent="0.2">
      <c r="S179" s="15"/>
      <c r="T179" s="12"/>
    </row>
  </sheetData>
  <phoneticPr fontId="5" type="noConversion"/>
  <printOptions headings="1" gridLines="1"/>
  <pageMargins left="0.25" right="0.25" top="0.75" bottom="0.75" header="0.3" footer="0.3"/>
  <pageSetup scale="58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1" manualBreakCount="1">
    <brk id="68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79"/>
  <sheetViews>
    <sheetView view="pageBreakPreview" zoomScaleNormal="100" zoomScaleSheetLayoutView="100" workbookViewId="0">
      <pane xSplit="2" ySplit="1" topLeftCell="C2" activePane="bottomRight" state="frozen"/>
      <selection activeCell="B2" sqref="B2"/>
      <selection pane="topRight" activeCell="B2" sqref="B2"/>
      <selection pane="bottomLeft" activeCell="B2" sqref="B2"/>
      <selection pane="bottomRight" activeCell="K70" sqref="K70"/>
    </sheetView>
  </sheetViews>
  <sheetFormatPr defaultColWidth="9.140625" defaultRowHeight="12.75" x14ac:dyDescent="0.2"/>
  <cols>
    <col min="1" max="1" width="12" style="4" customWidth="1"/>
    <col min="2" max="2" width="3.85546875" customWidth="1"/>
    <col min="3" max="3" width="9.85546875" style="21" customWidth="1"/>
    <col min="4" max="4" width="10" style="5" customWidth="1"/>
    <col min="5" max="5" width="10.42578125" customWidth="1"/>
    <col min="6" max="6" width="11.28515625" customWidth="1"/>
    <col min="7" max="7" width="10.28515625" customWidth="1"/>
    <col min="8" max="8" width="11.140625" customWidth="1"/>
    <col min="9" max="9" width="10.42578125" customWidth="1"/>
    <col min="10" max="10" width="11.28515625" customWidth="1"/>
    <col min="11" max="11" width="10.42578125" customWidth="1"/>
    <col min="12" max="12" width="11.28515625" customWidth="1"/>
    <col min="13" max="13" width="9.7109375" customWidth="1"/>
    <col min="14" max="14" width="10.5703125" customWidth="1"/>
    <col min="15" max="15" width="10.42578125" customWidth="1"/>
    <col min="16" max="16" width="11.28515625" customWidth="1"/>
    <col min="17" max="17" width="10.5703125" style="37" customWidth="1"/>
    <col min="18" max="18" width="10.5703125" customWidth="1"/>
  </cols>
  <sheetData>
    <row r="1" spans="1:18" x14ac:dyDescent="0.2">
      <c r="A1" s="1" t="s">
        <v>0</v>
      </c>
      <c r="C1" s="20" t="s">
        <v>5</v>
      </c>
      <c r="D1" s="13" t="s">
        <v>6</v>
      </c>
      <c r="E1" s="10" t="s">
        <v>7</v>
      </c>
      <c r="F1" s="16" t="s">
        <v>61</v>
      </c>
      <c r="G1" s="9" t="s">
        <v>62</v>
      </c>
      <c r="H1" s="16" t="s">
        <v>63</v>
      </c>
      <c r="I1" s="10" t="s">
        <v>64</v>
      </c>
      <c r="J1" s="16" t="s">
        <v>65</v>
      </c>
      <c r="K1" s="9" t="s">
        <v>66</v>
      </c>
      <c r="L1" s="16" t="s">
        <v>67</v>
      </c>
      <c r="M1" s="10" t="s">
        <v>68</v>
      </c>
      <c r="N1" s="16" t="s">
        <v>69</v>
      </c>
      <c r="O1" s="9" t="s">
        <v>70</v>
      </c>
      <c r="P1" s="16" t="s">
        <v>71</v>
      </c>
      <c r="Q1" s="61" t="s">
        <v>232</v>
      </c>
      <c r="R1" s="60" t="s">
        <v>231</v>
      </c>
    </row>
    <row r="2" spans="1:18" x14ac:dyDescent="0.2">
      <c r="A2" s="63" t="s">
        <v>233</v>
      </c>
      <c r="C2" s="35">
        <v>81483</v>
      </c>
      <c r="D2" s="59">
        <v>0.97706270019513286</v>
      </c>
      <c r="E2" s="35">
        <v>22594</v>
      </c>
      <c r="F2" s="59">
        <v>0.27728483241903218</v>
      </c>
      <c r="G2" s="35">
        <v>54989</v>
      </c>
      <c r="H2" s="59">
        <v>0.67485242320484029</v>
      </c>
      <c r="I2" s="35">
        <v>456</v>
      </c>
      <c r="J2" s="59">
        <v>5.5962593424395274E-3</v>
      </c>
      <c r="K2" s="35">
        <v>852</v>
      </c>
      <c r="L2" s="59">
        <v>1.0456168771400169E-2</v>
      </c>
      <c r="M2" s="35">
        <v>42</v>
      </c>
      <c r="N2" s="59">
        <v>5.154449394352196E-4</v>
      </c>
      <c r="O2" s="35">
        <v>681</v>
      </c>
      <c r="P2" s="59">
        <v>8.3575715179853467E-3</v>
      </c>
      <c r="Q2" s="37">
        <v>58889</v>
      </c>
      <c r="R2" s="59">
        <v>0.72271516758096777</v>
      </c>
    </row>
    <row r="3" spans="1:18" x14ac:dyDescent="0.2">
      <c r="A3" s="63" t="s">
        <v>234</v>
      </c>
      <c r="C3" s="35">
        <v>73969</v>
      </c>
      <c r="D3" s="59">
        <v>0.97385391177385117</v>
      </c>
      <c r="E3" s="35">
        <v>27299</v>
      </c>
      <c r="F3" s="59">
        <v>0.36906001162649216</v>
      </c>
      <c r="G3" s="35">
        <v>42767</v>
      </c>
      <c r="H3" s="59">
        <v>0.5781746407278725</v>
      </c>
      <c r="I3" s="35">
        <v>519</v>
      </c>
      <c r="J3" s="59">
        <v>7.0164528383512012E-3</v>
      </c>
      <c r="K3" s="35">
        <v>814</v>
      </c>
      <c r="L3" s="59">
        <v>1.1004610039340805E-2</v>
      </c>
      <c r="M3" s="35">
        <v>25</v>
      </c>
      <c r="N3" s="59">
        <v>3.3797942381267828E-4</v>
      </c>
      <c r="O3" s="35">
        <v>611</v>
      </c>
      <c r="P3" s="59">
        <v>8.2602171179818572E-3</v>
      </c>
      <c r="Q3" s="37">
        <v>46670</v>
      </c>
      <c r="R3" s="59">
        <v>0.63093998837350784</v>
      </c>
    </row>
    <row r="4" spans="1:18" x14ac:dyDescent="0.2">
      <c r="A4" s="63" t="s">
        <v>235</v>
      </c>
      <c r="C4" s="35">
        <v>72391</v>
      </c>
      <c r="D4" s="59">
        <v>0.98430744153278726</v>
      </c>
      <c r="E4" s="35">
        <v>3898</v>
      </c>
      <c r="F4" s="59">
        <v>5.384647262781285E-2</v>
      </c>
      <c r="G4" s="35">
        <v>65496</v>
      </c>
      <c r="H4" s="59">
        <v>0.90475335331740137</v>
      </c>
      <c r="I4" s="35">
        <v>584</v>
      </c>
      <c r="J4" s="59">
        <v>8.0673011838488205E-3</v>
      </c>
      <c r="K4" s="35">
        <v>456</v>
      </c>
      <c r="L4" s="59">
        <v>6.2991255819093532E-3</v>
      </c>
      <c r="M4" s="35">
        <v>47</v>
      </c>
      <c r="N4" s="59">
        <v>6.4925197883714827E-4</v>
      </c>
      <c r="O4" s="35">
        <v>774</v>
      </c>
      <c r="P4" s="59">
        <v>1.0691936842977718E-2</v>
      </c>
      <c r="Q4" s="37">
        <v>68493</v>
      </c>
      <c r="R4" s="59">
        <v>0.94615352737218716</v>
      </c>
    </row>
    <row r="5" spans="1:18" s="52" customFormat="1" x14ac:dyDescent="0.2">
      <c r="A5" s="63" t="s">
        <v>236</v>
      </c>
      <c r="B5"/>
      <c r="C5" s="35">
        <v>91069</v>
      </c>
      <c r="D5" s="59">
        <v>0.96647596877093178</v>
      </c>
      <c r="E5" s="35">
        <v>29944</v>
      </c>
      <c r="F5" s="59">
        <v>0.32880563089525522</v>
      </c>
      <c r="G5" s="35">
        <v>40844</v>
      </c>
      <c r="H5" s="59">
        <v>0.44849509712415858</v>
      </c>
      <c r="I5" s="35">
        <v>567</v>
      </c>
      <c r="J5" s="59">
        <v>6.2260483808980003E-3</v>
      </c>
      <c r="K5" s="35">
        <v>15465</v>
      </c>
      <c r="L5" s="59">
        <v>0.16981629314036609</v>
      </c>
      <c r="M5" s="35">
        <v>71</v>
      </c>
      <c r="N5" s="59">
        <v>7.796286332341411E-4</v>
      </c>
      <c r="O5" s="35">
        <v>1125</v>
      </c>
      <c r="P5" s="59">
        <v>1.2353270597019843E-2</v>
      </c>
      <c r="Q5" s="37">
        <v>61125</v>
      </c>
      <c r="R5" s="59">
        <v>0.67119436910474473</v>
      </c>
    </row>
    <row r="6" spans="1:18" x14ac:dyDescent="0.2">
      <c r="A6" s="63" t="s">
        <v>237</v>
      </c>
      <c r="C6" s="35">
        <v>69458</v>
      </c>
      <c r="D6" s="59">
        <v>0.92163609663393697</v>
      </c>
      <c r="E6" s="35">
        <v>11694</v>
      </c>
      <c r="F6" s="59">
        <v>0.16836073598433585</v>
      </c>
      <c r="G6" s="35">
        <v>34668</v>
      </c>
      <c r="H6" s="59">
        <v>0.4991217714302168</v>
      </c>
      <c r="I6" s="35">
        <v>1349</v>
      </c>
      <c r="J6" s="59">
        <v>1.9421808862909961E-2</v>
      </c>
      <c r="K6" s="35">
        <v>291</v>
      </c>
      <c r="L6" s="59">
        <v>4.1895821935558179E-3</v>
      </c>
      <c r="M6" s="35">
        <v>44</v>
      </c>
      <c r="N6" s="59">
        <v>6.334763454173745E-4</v>
      </c>
      <c r="O6" s="35">
        <v>15969</v>
      </c>
      <c r="P6" s="59">
        <v>0.22990872181750122</v>
      </c>
      <c r="Q6" s="37">
        <v>57764</v>
      </c>
      <c r="R6" s="59">
        <v>0.83163926401566413</v>
      </c>
    </row>
    <row r="7" spans="1:18" x14ac:dyDescent="0.2">
      <c r="A7" s="63" t="s">
        <v>238</v>
      </c>
      <c r="C7" s="35">
        <v>84329</v>
      </c>
      <c r="D7" s="59">
        <v>0.93449465782826791</v>
      </c>
      <c r="E7" s="35">
        <v>22351</v>
      </c>
      <c r="F7" s="59">
        <v>0.26504523947870839</v>
      </c>
      <c r="G7" s="35">
        <v>43409</v>
      </c>
      <c r="H7" s="59">
        <v>0.5147576752955686</v>
      </c>
      <c r="I7" s="35">
        <v>1336</v>
      </c>
      <c r="J7" s="59">
        <v>1.5842711285560127E-2</v>
      </c>
      <c r="K7" s="35">
        <v>1329</v>
      </c>
      <c r="L7" s="59">
        <v>1.5759703067746565E-2</v>
      </c>
      <c r="M7" s="35">
        <v>86</v>
      </c>
      <c r="N7" s="59">
        <v>1.0198152474237808E-3</v>
      </c>
      <c r="O7" s="35">
        <v>10294</v>
      </c>
      <c r="P7" s="59">
        <v>0.12206951345326045</v>
      </c>
      <c r="Q7" s="37">
        <v>61978</v>
      </c>
      <c r="R7" s="59">
        <v>0.73495476052129161</v>
      </c>
    </row>
    <row r="8" spans="1:18" x14ac:dyDescent="0.2">
      <c r="A8" s="63" t="s">
        <v>239</v>
      </c>
      <c r="C8" s="35">
        <v>79207</v>
      </c>
      <c r="D8" s="59">
        <v>0.99060689080510556</v>
      </c>
      <c r="E8" s="35">
        <v>2367</v>
      </c>
      <c r="F8" s="59">
        <v>2.9883722398272881E-2</v>
      </c>
      <c r="G8" s="35">
        <v>74232</v>
      </c>
      <c r="H8" s="59">
        <v>0.93718989483252746</v>
      </c>
      <c r="I8" s="35">
        <v>671</v>
      </c>
      <c r="J8" s="59">
        <v>8.4714734808792151E-3</v>
      </c>
      <c r="K8" s="35">
        <v>306</v>
      </c>
      <c r="L8" s="59">
        <v>3.8632949108033379E-3</v>
      </c>
      <c r="M8" s="35">
        <v>63</v>
      </c>
      <c r="N8" s="59">
        <v>7.9538424634186368E-4</v>
      </c>
      <c r="O8" s="35">
        <v>824</v>
      </c>
      <c r="P8" s="59">
        <v>1.0403120936280884E-2</v>
      </c>
      <c r="Q8" s="37">
        <v>76840</v>
      </c>
      <c r="R8" s="59">
        <v>0.97011627760172714</v>
      </c>
    </row>
    <row r="9" spans="1:18" x14ac:dyDescent="0.2">
      <c r="A9" s="63" t="s">
        <v>240</v>
      </c>
      <c r="C9" s="35">
        <v>83410</v>
      </c>
      <c r="D9" s="59">
        <v>0.98909003716580746</v>
      </c>
      <c r="E9" s="35">
        <v>3686</v>
      </c>
      <c r="F9" s="59">
        <v>4.419134396355353E-2</v>
      </c>
      <c r="G9" s="35">
        <v>76682</v>
      </c>
      <c r="H9" s="59">
        <v>0.91933820884785999</v>
      </c>
      <c r="I9" s="35">
        <v>899</v>
      </c>
      <c r="J9" s="59">
        <v>1.0778084162570435E-2</v>
      </c>
      <c r="K9" s="35">
        <v>252</v>
      </c>
      <c r="L9" s="59">
        <v>3.0212204771610119E-3</v>
      </c>
      <c r="M9" s="35">
        <v>31</v>
      </c>
      <c r="N9" s="59">
        <v>3.7165807457139433E-4</v>
      </c>
      <c r="O9" s="35">
        <v>950</v>
      </c>
      <c r="P9" s="59">
        <v>1.1389521640091117E-2</v>
      </c>
      <c r="Q9" s="37">
        <v>79724</v>
      </c>
      <c r="R9" s="59">
        <v>0.95580865603644649</v>
      </c>
    </row>
    <row r="10" spans="1:18" x14ac:dyDescent="0.2">
      <c r="A10" s="63" t="s">
        <v>241</v>
      </c>
      <c r="C10" s="35">
        <v>89088</v>
      </c>
      <c r="D10" s="59">
        <v>0.97074802442528729</v>
      </c>
      <c r="E10" s="35">
        <v>18041</v>
      </c>
      <c r="F10" s="59">
        <v>0.20250763290229884</v>
      </c>
      <c r="G10" s="35">
        <v>64282</v>
      </c>
      <c r="H10" s="59">
        <v>0.72155621408045978</v>
      </c>
      <c r="I10" s="35">
        <v>706</v>
      </c>
      <c r="J10" s="59">
        <v>7.9247485632183909E-3</v>
      </c>
      <c r="K10" s="35">
        <v>412</v>
      </c>
      <c r="L10" s="59">
        <v>4.6246408045977011E-3</v>
      </c>
      <c r="M10" s="35">
        <v>53</v>
      </c>
      <c r="N10" s="59">
        <v>5.949173850574713E-4</v>
      </c>
      <c r="O10" s="35">
        <v>2988</v>
      </c>
      <c r="P10" s="59">
        <v>3.3539870689655173E-2</v>
      </c>
      <c r="Q10" s="37">
        <v>71047</v>
      </c>
      <c r="R10" s="59">
        <v>0.7974923670977011</v>
      </c>
    </row>
    <row r="11" spans="1:18" x14ac:dyDescent="0.2">
      <c r="A11" s="63" t="s">
        <v>242</v>
      </c>
      <c r="C11" s="35">
        <v>88981</v>
      </c>
      <c r="D11" s="59">
        <v>0.96901585731785433</v>
      </c>
      <c r="E11" s="35">
        <v>22534</v>
      </c>
      <c r="F11" s="59">
        <v>0.25324507479124758</v>
      </c>
      <c r="G11" s="35">
        <v>60974</v>
      </c>
      <c r="H11" s="59">
        <v>0.68524741236893272</v>
      </c>
      <c r="I11" s="35">
        <v>729</v>
      </c>
      <c r="J11" s="59">
        <v>8.1927602521886696E-3</v>
      </c>
      <c r="K11" s="35">
        <v>608</v>
      </c>
      <c r="L11" s="59">
        <v>6.8329193872849261E-3</v>
      </c>
      <c r="M11" s="35">
        <v>27</v>
      </c>
      <c r="N11" s="59">
        <v>3.0343556489587667E-4</v>
      </c>
      <c r="O11" s="35">
        <v>1352</v>
      </c>
      <c r="P11" s="59">
        <v>1.5194254953304637E-2</v>
      </c>
      <c r="Q11" s="37">
        <v>66447</v>
      </c>
      <c r="R11" s="59">
        <v>0.74675492520875242</v>
      </c>
    </row>
    <row r="12" spans="1:18" x14ac:dyDescent="0.2">
      <c r="A12" s="63" t="s">
        <v>244</v>
      </c>
      <c r="C12" s="35">
        <v>95989</v>
      </c>
      <c r="D12" s="59">
        <v>0.95132775630541011</v>
      </c>
      <c r="E12" s="35">
        <v>61946</v>
      </c>
      <c r="F12" s="59">
        <v>0.64534477908927068</v>
      </c>
      <c r="G12" s="35">
        <v>25951</v>
      </c>
      <c r="H12" s="59">
        <v>0.27035389471710303</v>
      </c>
      <c r="I12" s="35">
        <v>606</v>
      </c>
      <c r="J12" s="59">
        <v>6.3132233901801249E-3</v>
      </c>
      <c r="K12" s="35">
        <v>1459</v>
      </c>
      <c r="L12" s="59">
        <v>1.5199658294179541E-2</v>
      </c>
      <c r="M12" s="35">
        <v>60</v>
      </c>
      <c r="N12" s="59">
        <v>6.2507162279011141E-4</v>
      </c>
      <c r="O12" s="35">
        <v>1295</v>
      </c>
      <c r="P12" s="59">
        <v>1.349112919188657E-2</v>
      </c>
      <c r="Q12" s="37">
        <v>34043</v>
      </c>
      <c r="R12" s="59">
        <v>0.35465522091072937</v>
      </c>
    </row>
    <row r="13" spans="1:18" x14ac:dyDescent="0.2">
      <c r="A13" s="63" t="s">
        <v>245</v>
      </c>
      <c r="C13" s="35">
        <v>95009</v>
      </c>
      <c r="D13" s="59">
        <v>0.93076445389384166</v>
      </c>
      <c r="E13" s="35">
        <v>56014</v>
      </c>
      <c r="F13" s="59">
        <v>0.58956519908640237</v>
      </c>
      <c r="G13" s="35">
        <v>27011</v>
      </c>
      <c r="H13" s="59">
        <v>0.28429938216379502</v>
      </c>
      <c r="I13" s="35">
        <v>706</v>
      </c>
      <c r="J13" s="59">
        <v>7.4308749697397092E-3</v>
      </c>
      <c r="K13" s="35">
        <v>2067</v>
      </c>
      <c r="L13" s="59">
        <v>2.1755833657863991E-2</v>
      </c>
      <c r="M13" s="35">
        <v>67</v>
      </c>
      <c r="N13" s="59">
        <v>7.0519634981949081E-4</v>
      </c>
      <c r="O13" s="35">
        <v>2566</v>
      </c>
      <c r="P13" s="59">
        <v>2.7007967666221096E-2</v>
      </c>
      <c r="Q13" s="37">
        <v>38995</v>
      </c>
      <c r="R13" s="59">
        <v>0.41043480091359769</v>
      </c>
    </row>
    <row r="14" spans="1:18" x14ac:dyDescent="0.2">
      <c r="A14" s="63" t="s">
        <v>246</v>
      </c>
      <c r="C14" s="35">
        <v>94403</v>
      </c>
      <c r="D14" s="59">
        <v>0.92298973549569419</v>
      </c>
      <c r="E14" s="35">
        <v>75210</v>
      </c>
      <c r="F14" s="59">
        <v>0.79669078313189201</v>
      </c>
      <c r="G14" s="35">
        <v>6810</v>
      </c>
      <c r="H14" s="59">
        <v>7.2137538001970272E-2</v>
      </c>
      <c r="I14" s="35">
        <v>610</v>
      </c>
      <c r="J14" s="59">
        <v>6.4616590574452081E-3</v>
      </c>
      <c r="K14" s="35">
        <v>1676</v>
      </c>
      <c r="L14" s="59">
        <v>1.7753673082423229E-2</v>
      </c>
      <c r="M14" s="35">
        <v>54</v>
      </c>
      <c r="N14" s="59">
        <v>5.7201571983941186E-4</v>
      </c>
      <c r="O14" s="35">
        <v>2773</v>
      </c>
      <c r="P14" s="59">
        <v>2.9374066502123874E-2</v>
      </c>
      <c r="Q14" s="37">
        <v>19193</v>
      </c>
      <c r="R14" s="59">
        <v>0.20330921686810802</v>
      </c>
    </row>
    <row r="15" spans="1:18" x14ac:dyDescent="0.2">
      <c r="A15" s="63" t="s">
        <v>247</v>
      </c>
      <c r="C15" s="35">
        <v>90644</v>
      </c>
      <c r="D15" s="59">
        <v>0.91014297692070079</v>
      </c>
      <c r="E15" s="35">
        <v>66835</v>
      </c>
      <c r="F15" s="59">
        <v>0.73733506906138302</v>
      </c>
      <c r="G15" s="35">
        <v>6711</v>
      </c>
      <c r="H15" s="59">
        <v>7.4036891575835137E-2</v>
      </c>
      <c r="I15" s="35">
        <v>865</v>
      </c>
      <c r="J15" s="59">
        <v>9.5428268831913854E-3</v>
      </c>
      <c r="K15" s="35">
        <v>769</v>
      </c>
      <c r="L15" s="59">
        <v>8.4837385817042501E-3</v>
      </c>
      <c r="M15" s="35">
        <v>64</v>
      </c>
      <c r="N15" s="59">
        <v>7.0605886765809096E-4</v>
      </c>
      <c r="O15" s="35">
        <v>7255</v>
      </c>
      <c r="P15" s="59">
        <v>8.0038391950928905E-2</v>
      </c>
      <c r="Q15" s="37">
        <v>23809</v>
      </c>
      <c r="R15" s="59">
        <v>0.26266493093861698</v>
      </c>
    </row>
    <row r="16" spans="1:18" x14ac:dyDescent="0.2">
      <c r="A16" s="63" t="s">
        <v>248</v>
      </c>
      <c r="C16" s="35">
        <v>101115</v>
      </c>
      <c r="D16" s="59">
        <v>0.94730752113929684</v>
      </c>
      <c r="E16" s="35">
        <v>86946</v>
      </c>
      <c r="F16" s="59">
        <v>0.85987242248924489</v>
      </c>
      <c r="G16" s="35">
        <v>4426</v>
      </c>
      <c r="H16" s="59">
        <v>4.3771942837363395E-2</v>
      </c>
      <c r="I16" s="35">
        <v>237</v>
      </c>
      <c r="J16" s="59">
        <v>2.3438658952677645E-3</v>
      </c>
      <c r="K16" s="35">
        <v>2770</v>
      </c>
      <c r="L16" s="59">
        <v>2.739455075903674E-2</v>
      </c>
      <c r="M16" s="35">
        <v>37</v>
      </c>
      <c r="N16" s="59">
        <v>3.6591999208821641E-4</v>
      </c>
      <c r="O16" s="35">
        <v>1371</v>
      </c>
      <c r="P16" s="59">
        <v>1.3558819166295802E-2</v>
      </c>
      <c r="Q16" s="37">
        <v>14169</v>
      </c>
      <c r="R16" s="59">
        <v>0.14012757751075508</v>
      </c>
    </row>
    <row r="17" spans="1:18" x14ac:dyDescent="0.2">
      <c r="A17" s="63" t="s">
        <v>249</v>
      </c>
      <c r="C17" s="35">
        <v>92729</v>
      </c>
      <c r="D17" s="59">
        <v>0.93973837742238131</v>
      </c>
      <c r="E17" s="35">
        <v>58592</v>
      </c>
      <c r="F17" s="59">
        <v>0.63186273981170937</v>
      </c>
      <c r="G17" s="35">
        <v>21923</v>
      </c>
      <c r="H17" s="59">
        <v>0.23642010589998813</v>
      </c>
      <c r="I17" s="35">
        <v>765</v>
      </c>
      <c r="J17" s="59">
        <v>8.2498463263919585E-3</v>
      </c>
      <c r="K17" s="35">
        <v>4013</v>
      </c>
      <c r="L17" s="59">
        <v>4.3276644846811679E-2</v>
      </c>
      <c r="M17" s="35">
        <v>53</v>
      </c>
      <c r="N17" s="59">
        <v>5.715579807827109E-4</v>
      </c>
      <c r="O17" s="35">
        <v>1795</v>
      </c>
      <c r="P17" s="59">
        <v>1.9357482556697472E-2</v>
      </c>
      <c r="Q17" s="37">
        <v>34137</v>
      </c>
      <c r="R17" s="59">
        <v>0.36813726018829063</v>
      </c>
    </row>
    <row r="18" spans="1:18" x14ac:dyDescent="0.2">
      <c r="A18" s="63" t="s">
        <v>250</v>
      </c>
      <c r="C18" s="35">
        <v>90275</v>
      </c>
      <c r="D18" s="59">
        <v>0.93163112711160334</v>
      </c>
      <c r="E18" s="35">
        <v>76587</v>
      </c>
      <c r="F18" s="59">
        <v>0.84837441152035442</v>
      </c>
      <c r="G18" s="35">
        <v>4868</v>
      </c>
      <c r="H18" s="59">
        <v>5.392412074217668E-2</v>
      </c>
      <c r="I18" s="35">
        <v>494</v>
      </c>
      <c r="J18" s="59">
        <v>5.4721683744115204E-3</v>
      </c>
      <c r="K18" s="35">
        <v>619</v>
      </c>
      <c r="L18" s="59">
        <v>6.8568263638881201E-3</v>
      </c>
      <c r="M18" s="35">
        <v>47</v>
      </c>
      <c r="N18" s="59">
        <v>5.2063140404320137E-4</v>
      </c>
      <c r="O18" s="35">
        <v>1488</v>
      </c>
      <c r="P18" s="59">
        <v>1.6482968706729439E-2</v>
      </c>
      <c r="Q18" s="37">
        <v>13688</v>
      </c>
      <c r="R18" s="59">
        <v>0.15162558847964552</v>
      </c>
    </row>
    <row r="19" spans="1:18" x14ac:dyDescent="0.2">
      <c r="A19" s="63" t="s">
        <v>251</v>
      </c>
      <c r="C19" s="35">
        <v>93269</v>
      </c>
      <c r="D19" s="59">
        <v>0.95265307872926697</v>
      </c>
      <c r="E19" s="35">
        <v>64228</v>
      </c>
      <c r="F19" s="59">
        <v>0.68863180692405834</v>
      </c>
      <c r="G19" s="35">
        <v>22173</v>
      </c>
      <c r="H19" s="59">
        <v>0.23773172222281788</v>
      </c>
      <c r="I19" s="35">
        <v>430</v>
      </c>
      <c r="J19" s="59">
        <v>4.6103206853295303E-3</v>
      </c>
      <c r="K19" s="35">
        <v>1073</v>
      </c>
      <c r="L19" s="59">
        <v>1.1504358361299039E-2</v>
      </c>
      <c r="M19" s="35">
        <v>47</v>
      </c>
      <c r="N19" s="59">
        <v>5.0391877258253008E-4</v>
      </c>
      <c r="O19" s="35">
        <v>902</v>
      </c>
      <c r="P19" s="59">
        <v>9.6709517631796207E-3</v>
      </c>
      <c r="Q19" s="37">
        <v>29041</v>
      </c>
      <c r="R19" s="59">
        <v>0.31136819307594166</v>
      </c>
    </row>
    <row r="20" spans="1:18" x14ac:dyDescent="0.2">
      <c r="A20" s="63" t="s">
        <v>252</v>
      </c>
      <c r="C20" s="35">
        <v>90959</v>
      </c>
      <c r="D20" s="59">
        <v>0.94666827911476603</v>
      </c>
      <c r="E20" s="35">
        <v>77307</v>
      </c>
      <c r="F20" s="59">
        <v>0.84991039919084421</v>
      </c>
      <c r="G20" s="35">
        <v>4539</v>
      </c>
      <c r="H20" s="59">
        <v>4.990160401939335E-2</v>
      </c>
      <c r="I20" s="35">
        <v>309</v>
      </c>
      <c r="J20" s="59">
        <v>3.3971349728998779E-3</v>
      </c>
      <c r="K20" s="35">
        <v>3003</v>
      </c>
      <c r="L20" s="59">
        <v>3.301487483371629E-2</v>
      </c>
      <c r="M20" s="35">
        <v>26</v>
      </c>
      <c r="N20" s="59">
        <v>2.8584307215338779E-4</v>
      </c>
      <c r="O20" s="35">
        <v>924</v>
      </c>
      <c r="P20" s="59">
        <v>1.0158423025758858E-2</v>
      </c>
      <c r="Q20" s="37">
        <v>13652</v>
      </c>
      <c r="R20" s="59">
        <v>0.15008960080915576</v>
      </c>
    </row>
    <row r="21" spans="1:18" x14ac:dyDescent="0.2">
      <c r="A21" s="63" t="s">
        <v>253</v>
      </c>
      <c r="C21" s="35">
        <v>97816</v>
      </c>
      <c r="D21" s="59">
        <v>0.94846446389138794</v>
      </c>
      <c r="E21" s="35">
        <v>72860</v>
      </c>
      <c r="F21" s="59">
        <v>0.74486791526948559</v>
      </c>
      <c r="G21" s="35">
        <v>6268</v>
      </c>
      <c r="H21" s="59">
        <v>6.4079496196941199E-2</v>
      </c>
      <c r="I21" s="35">
        <v>273</v>
      </c>
      <c r="J21" s="59">
        <v>2.7909544450805592E-3</v>
      </c>
      <c r="K21" s="35">
        <v>12245</v>
      </c>
      <c r="L21" s="59">
        <v>0.12518401897440093</v>
      </c>
      <c r="M21" s="35">
        <v>37</v>
      </c>
      <c r="N21" s="59">
        <v>3.7826122515743845E-4</v>
      </c>
      <c r="O21" s="35">
        <v>1092</v>
      </c>
      <c r="P21" s="59">
        <v>1.1163817780322237E-2</v>
      </c>
      <c r="Q21" s="37">
        <v>24956</v>
      </c>
      <c r="R21" s="59">
        <v>0.25513208473051441</v>
      </c>
    </row>
    <row r="22" spans="1:18" x14ac:dyDescent="0.2">
      <c r="A22" s="63" t="s">
        <v>254</v>
      </c>
      <c r="C22" s="35">
        <v>100663</v>
      </c>
      <c r="D22" s="59">
        <v>0.94419002016629749</v>
      </c>
      <c r="E22" s="35">
        <v>63460</v>
      </c>
      <c r="F22" s="59">
        <v>0.63042031332267068</v>
      </c>
      <c r="G22" s="35">
        <v>14672</v>
      </c>
      <c r="H22" s="59">
        <v>0.1457536532787618</v>
      </c>
      <c r="I22" s="35">
        <v>475</v>
      </c>
      <c r="J22" s="59">
        <v>4.7187149200798705E-3</v>
      </c>
      <c r="K22" s="35">
        <v>15086</v>
      </c>
      <c r="L22" s="59">
        <v>0.14986638586173667</v>
      </c>
      <c r="M22" s="35">
        <v>42</v>
      </c>
      <c r="N22" s="59">
        <v>4.1723374030179906E-4</v>
      </c>
      <c r="O22" s="35">
        <v>1310</v>
      </c>
      <c r="P22" s="59">
        <v>1.3013719042746591E-2</v>
      </c>
      <c r="Q22" s="37">
        <v>37203</v>
      </c>
      <c r="R22" s="59">
        <v>0.36957968667732932</v>
      </c>
    </row>
    <row r="23" spans="1:18" x14ac:dyDescent="0.2">
      <c r="A23" s="63" t="s">
        <v>255</v>
      </c>
      <c r="C23" s="35">
        <v>87158</v>
      </c>
      <c r="D23" s="59">
        <v>0.94158883866082277</v>
      </c>
      <c r="E23" s="35">
        <v>58082</v>
      </c>
      <c r="F23" s="59">
        <v>0.66639895362445212</v>
      </c>
      <c r="G23" s="35">
        <v>19589</v>
      </c>
      <c r="H23" s="59">
        <v>0.22475274788315472</v>
      </c>
      <c r="I23" s="35">
        <v>472</v>
      </c>
      <c r="J23" s="59">
        <v>5.4154523967966219E-3</v>
      </c>
      <c r="K23" s="35">
        <v>2934</v>
      </c>
      <c r="L23" s="59">
        <v>3.3663002822460361E-2</v>
      </c>
      <c r="M23" s="35">
        <v>52</v>
      </c>
      <c r="N23" s="59">
        <v>5.9661763693522106E-4</v>
      </c>
      <c r="O23" s="35">
        <v>938</v>
      </c>
      <c r="P23" s="59">
        <v>1.0762064297023796E-2</v>
      </c>
      <c r="Q23" s="37">
        <v>29076</v>
      </c>
      <c r="R23" s="59">
        <v>0.33360104637554788</v>
      </c>
    </row>
    <row r="24" spans="1:18" x14ac:dyDescent="0.2">
      <c r="A24" s="63" t="s">
        <v>256</v>
      </c>
      <c r="C24" s="35">
        <v>97408</v>
      </c>
      <c r="D24" s="59">
        <v>0.93259280551905388</v>
      </c>
      <c r="E24" s="35">
        <v>79654</v>
      </c>
      <c r="F24" s="59">
        <v>0.8177357095926413</v>
      </c>
      <c r="G24" s="35">
        <v>6288</v>
      </c>
      <c r="H24" s="59">
        <v>6.4553219448094612E-2</v>
      </c>
      <c r="I24" s="35">
        <v>441</v>
      </c>
      <c r="J24" s="59">
        <v>4.52734888304862E-3</v>
      </c>
      <c r="K24" s="35">
        <v>2985</v>
      </c>
      <c r="L24" s="59">
        <v>3.0644300262812091E-2</v>
      </c>
      <c r="M24" s="35">
        <v>35</v>
      </c>
      <c r="N24" s="59">
        <v>3.5931340341655715E-4</v>
      </c>
      <c r="O24" s="35">
        <v>1439</v>
      </c>
      <c r="P24" s="59">
        <v>1.4772913929040735E-2</v>
      </c>
      <c r="Q24" s="37">
        <v>17754</v>
      </c>
      <c r="R24" s="59">
        <v>0.18226429040735873</v>
      </c>
    </row>
    <row r="25" spans="1:18" x14ac:dyDescent="0.2">
      <c r="A25" s="63" t="s">
        <v>257</v>
      </c>
      <c r="C25" s="35">
        <v>90115</v>
      </c>
      <c r="D25" s="59">
        <v>0.95135105143427845</v>
      </c>
      <c r="E25" s="35">
        <v>72042</v>
      </c>
      <c r="F25" s="59">
        <v>0.79944515341508071</v>
      </c>
      <c r="G25" s="35">
        <v>10167</v>
      </c>
      <c r="H25" s="59">
        <v>0.11282250457748433</v>
      </c>
      <c r="I25" s="35">
        <v>316</v>
      </c>
      <c r="J25" s="59">
        <v>3.5066304166897853E-3</v>
      </c>
      <c r="K25" s="35">
        <v>2191</v>
      </c>
      <c r="L25" s="59">
        <v>2.4313377351162405E-2</v>
      </c>
      <c r="M25" s="35">
        <v>41</v>
      </c>
      <c r="N25" s="59">
        <v>4.5497419963380127E-4</v>
      </c>
      <c r="O25" s="35">
        <v>974</v>
      </c>
      <c r="P25" s="59">
        <v>1.0808411474227377E-2</v>
      </c>
      <c r="Q25" s="37">
        <v>18073</v>
      </c>
      <c r="R25" s="59">
        <v>0.20055484658491926</v>
      </c>
    </row>
    <row r="26" spans="1:18" x14ac:dyDescent="0.2">
      <c r="A26" s="63" t="s">
        <v>258</v>
      </c>
      <c r="C26" s="35">
        <v>89813</v>
      </c>
      <c r="D26" s="59">
        <v>0.95571910525202364</v>
      </c>
      <c r="E26" s="35">
        <v>71231</v>
      </c>
      <c r="F26" s="59">
        <v>0.7931034482758621</v>
      </c>
      <c r="G26" s="35">
        <v>7983</v>
      </c>
      <c r="H26" s="59">
        <v>8.88846826183292E-2</v>
      </c>
      <c r="I26" s="35">
        <v>246</v>
      </c>
      <c r="J26" s="59">
        <v>2.739024417400599E-3</v>
      </c>
      <c r="K26" s="35">
        <v>5578</v>
      </c>
      <c r="L26" s="59">
        <v>6.2106821952278624E-2</v>
      </c>
      <c r="M26" s="35">
        <v>35</v>
      </c>
      <c r="N26" s="59">
        <v>3.8969859597162996E-4</v>
      </c>
      <c r="O26" s="35">
        <v>763</v>
      </c>
      <c r="P26" s="59">
        <v>8.4954293921815326E-3</v>
      </c>
      <c r="Q26" s="37">
        <v>18582</v>
      </c>
      <c r="R26" s="59">
        <v>0.20689655172413793</v>
      </c>
    </row>
    <row r="27" spans="1:18" x14ac:dyDescent="0.2">
      <c r="A27" s="63" t="s">
        <v>259</v>
      </c>
      <c r="C27" s="35">
        <v>86679</v>
      </c>
      <c r="D27" s="59">
        <v>0.94305425766333251</v>
      </c>
      <c r="E27" s="35">
        <v>71892</v>
      </c>
      <c r="F27" s="59">
        <v>0.82940504620496314</v>
      </c>
      <c r="G27" s="35">
        <v>4520</v>
      </c>
      <c r="H27" s="59">
        <v>5.214642531639728E-2</v>
      </c>
      <c r="I27" s="35">
        <v>304</v>
      </c>
      <c r="J27" s="59">
        <v>3.5071932071205252E-3</v>
      </c>
      <c r="K27" s="35">
        <v>3956</v>
      </c>
      <c r="L27" s="59">
        <v>4.5639658971607884E-2</v>
      </c>
      <c r="M27" s="35">
        <v>38</v>
      </c>
      <c r="N27" s="59">
        <v>4.3839915089006565E-4</v>
      </c>
      <c r="O27" s="35">
        <v>1033</v>
      </c>
      <c r="P27" s="59">
        <v>1.1917534812353626E-2</v>
      </c>
      <c r="Q27" s="37">
        <v>14787</v>
      </c>
      <c r="R27" s="59">
        <v>0.17059495379503686</v>
      </c>
    </row>
    <row r="28" spans="1:18" x14ac:dyDescent="0.2">
      <c r="A28" s="63" t="s">
        <v>260</v>
      </c>
      <c r="C28" s="35">
        <v>90316</v>
      </c>
      <c r="D28" s="59">
        <v>0.9471743655609195</v>
      </c>
      <c r="E28" s="35">
        <v>60054</v>
      </c>
      <c r="F28" s="59">
        <v>0.66493201647548605</v>
      </c>
      <c r="G28" s="35">
        <v>22388</v>
      </c>
      <c r="H28" s="59">
        <v>0.24788520306479472</v>
      </c>
      <c r="I28" s="35">
        <v>452</v>
      </c>
      <c r="J28" s="59">
        <v>5.0046503388103993E-3</v>
      </c>
      <c r="K28" s="35">
        <v>1612</v>
      </c>
      <c r="L28" s="59">
        <v>1.7848443243722041E-2</v>
      </c>
      <c r="M28" s="35">
        <v>33</v>
      </c>
      <c r="N28" s="59">
        <v>3.6538376367421056E-4</v>
      </c>
      <c r="O28" s="35">
        <v>1006</v>
      </c>
      <c r="P28" s="59">
        <v>1.1138668674431994E-2</v>
      </c>
      <c r="Q28" s="37">
        <v>30262</v>
      </c>
      <c r="R28" s="59">
        <v>0.33506798352451395</v>
      </c>
    </row>
    <row r="29" spans="1:18" x14ac:dyDescent="0.2">
      <c r="A29" s="63" t="s">
        <v>261</v>
      </c>
      <c r="C29" s="35">
        <v>89583</v>
      </c>
      <c r="D29" s="59">
        <v>0.95068260719109654</v>
      </c>
      <c r="E29" s="35">
        <v>53271</v>
      </c>
      <c r="F29" s="59">
        <v>0.5946552359264593</v>
      </c>
      <c r="G29" s="35">
        <v>18797</v>
      </c>
      <c r="H29" s="59">
        <v>0.20982775749863256</v>
      </c>
      <c r="I29" s="35">
        <v>463</v>
      </c>
      <c r="J29" s="59">
        <v>5.1683913242467879E-3</v>
      </c>
      <c r="K29" s="35">
        <v>11473</v>
      </c>
      <c r="L29" s="59">
        <v>0.12807117421832268</v>
      </c>
      <c r="M29" s="35">
        <v>46</v>
      </c>
      <c r="N29" s="59">
        <v>5.134902827545405E-4</v>
      </c>
      <c r="O29" s="35">
        <v>1115</v>
      </c>
      <c r="P29" s="59">
        <v>1.2446557940680709E-2</v>
      </c>
      <c r="Q29" s="37">
        <v>36312</v>
      </c>
      <c r="R29" s="59">
        <v>0.40534476407354075</v>
      </c>
    </row>
    <row r="30" spans="1:18" x14ac:dyDescent="0.2">
      <c r="A30" s="63" t="s">
        <v>262</v>
      </c>
      <c r="C30" s="35">
        <v>92691</v>
      </c>
      <c r="D30" s="59">
        <v>0.92805126711331198</v>
      </c>
      <c r="E30" s="35">
        <v>36978</v>
      </c>
      <c r="F30" s="59">
        <v>0.39893840825970162</v>
      </c>
      <c r="G30" s="35">
        <v>34523</v>
      </c>
      <c r="H30" s="59">
        <v>0.37245255742197192</v>
      </c>
      <c r="I30" s="35">
        <v>968</v>
      </c>
      <c r="J30" s="59">
        <v>1.0443300859846155E-2</v>
      </c>
      <c r="K30" s="35">
        <v>5256</v>
      </c>
      <c r="L30" s="59">
        <v>5.6704534420817555E-2</v>
      </c>
      <c r="M30" s="35">
        <v>76</v>
      </c>
      <c r="N30" s="59">
        <v>8.1992857990527662E-4</v>
      </c>
      <c r="O30" s="35">
        <v>8221</v>
      </c>
      <c r="P30" s="59">
        <v>8.8692537571069471E-2</v>
      </c>
      <c r="Q30" s="37">
        <v>55713</v>
      </c>
      <c r="R30" s="59">
        <v>0.60106159174029838</v>
      </c>
    </row>
    <row r="31" spans="1:18" x14ac:dyDescent="0.2">
      <c r="A31" s="63" t="s">
        <v>263</v>
      </c>
      <c r="C31" s="35">
        <v>91562</v>
      </c>
      <c r="D31" s="59">
        <v>0.95917520368711906</v>
      </c>
      <c r="E31" s="35">
        <v>73165</v>
      </c>
      <c r="F31" s="59">
        <v>0.79907603591009368</v>
      </c>
      <c r="G31" s="35">
        <v>4906</v>
      </c>
      <c r="H31" s="59">
        <v>5.3581179965487863E-2</v>
      </c>
      <c r="I31" s="35">
        <v>243</v>
      </c>
      <c r="J31" s="59">
        <v>2.6539394071776502E-3</v>
      </c>
      <c r="K31" s="35">
        <v>8605</v>
      </c>
      <c r="L31" s="59">
        <v>9.3980035385858765E-2</v>
      </c>
      <c r="M31" s="35">
        <v>26</v>
      </c>
      <c r="N31" s="59">
        <v>2.8396059500666214E-4</v>
      </c>
      <c r="O31" s="35">
        <v>879</v>
      </c>
      <c r="P31" s="59">
        <v>9.600052423494463E-3</v>
      </c>
      <c r="Q31" s="37">
        <v>18397</v>
      </c>
      <c r="R31" s="59">
        <v>0.20092396408990629</v>
      </c>
    </row>
    <row r="32" spans="1:18" x14ac:dyDescent="0.2">
      <c r="A32" s="63" t="s">
        <v>264</v>
      </c>
      <c r="C32" s="35">
        <v>88385</v>
      </c>
      <c r="D32" s="59">
        <v>0.94604288057928376</v>
      </c>
      <c r="E32" s="35">
        <v>63537</v>
      </c>
      <c r="F32" s="59">
        <v>0.71886632347117718</v>
      </c>
      <c r="G32" s="35">
        <v>16880</v>
      </c>
      <c r="H32" s="59">
        <v>0.19098263279968319</v>
      </c>
      <c r="I32" s="35">
        <v>435</v>
      </c>
      <c r="J32" s="59">
        <v>4.9216496011766702E-3</v>
      </c>
      <c r="K32" s="35">
        <v>1627</v>
      </c>
      <c r="L32" s="59">
        <v>1.8408100922102166E-2</v>
      </c>
      <c r="M32" s="35">
        <v>49</v>
      </c>
      <c r="N32" s="59">
        <v>5.5439271369576288E-4</v>
      </c>
      <c r="O32" s="35">
        <v>1088</v>
      </c>
      <c r="P32" s="59">
        <v>1.2309781071448775E-2</v>
      </c>
      <c r="Q32" s="37">
        <v>24848</v>
      </c>
      <c r="R32" s="59">
        <v>0.28113367652882276</v>
      </c>
    </row>
    <row r="33" spans="1:18" x14ac:dyDescent="0.2">
      <c r="A33" s="63" t="s">
        <v>265</v>
      </c>
      <c r="C33" s="35">
        <v>89273</v>
      </c>
      <c r="D33" s="59">
        <v>0.94618753710528369</v>
      </c>
      <c r="E33" s="35">
        <v>79158</v>
      </c>
      <c r="F33" s="59">
        <v>0.8866958654912459</v>
      </c>
      <c r="G33" s="35">
        <v>3405</v>
      </c>
      <c r="H33" s="59">
        <v>3.8141431339822791E-2</v>
      </c>
      <c r="I33" s="35">
        <v>337</v>
      </c>
      <c r="J33" s="59">
        <v>3.7749375511072778E-3</v>
      </c>
      <c r="K33" s="35">
        <v>753</v>
      </c>
      <c r="L33" s="59">
        <v>8.4348011156788732E-3</v>
      </c>
      <c r="M33" s="35">
        <v>27</v>
      </c>
      <c r="N33" s="59">
        <v>3.0244306789286793E-4</v>
      </c>
      <c r="O33" s="35">
        <v>789</v>
      </c>
      <c r="P33" s="59">
        <v>8.8380585395360298E-3</v>
      </c>
      <c r="Q33" s="37">
        <v>10115</v>
      </c>
      <c r="R33" s="59">
        <v>0.11330413450875404</v>
      </c>
    </row>
    <row r="34" spans="1:18" x14ac:dyDescent="0.2">
      <c r="A34" s="63" t="s">
        <v>266</v>
      </c>
      <c r="C34" s="35">
        <v>99832</v>
      </c>
      <c r="D34" s="59">
        <v>0.94634986777786678</v>
      </c>
      <c r="E34" s="35">
        <v>84929</v>
      </c>
      <c r="F34" s="59">
        <v>0.85071920826989345</v>
      </c>
      <c r="G34" s="35">
        <v>5486</v>
      </c>
      <c r="H34" s="59">
        <v>5.495231989742768E-2</v>
      </c>
      <c r="I34" s="35">
        <v>260</v>
      </c>
      <c r="J34" s="59">
        <v>2.6043753505889896E-3</v>
      </c>
      <c r="K34" s="35">
        <v>2636</v>
      </c>
      <c r="L34" s="59">
        <v>2.6404359323663754E-2</v>
      </c>
      <c r="M34" s="35">
        <v>77</v>
      </c>
      <c r="N34" s="59">
        <v>7.7129577690520073E-4</v>
      </c>
      <c r="O34" s="35">
        <v>1088</v>
      </c>
      <c r="P34" s="59">
        <v>1.0898309159387772E-2</v>
      </c>
      <c r="Q34" s="37">
        <v>14903</v>
      </c>
      <c r="R34" s="59">
        <v>0.14928079173010658</v>
      </c>
    </row>
    <row r="35" spans="1:18" x14ac:dyDescent="0.2">
      <c r="A35" s="63" t="s">
        <v>267</v>
      </c>
      <c r="C35" s="35">
        <v>66872</v>
      </c>
      <c r="D35" s="59">
        <v>0.95051740638832405</v>
      </c>
      <c r="E35" s="35">
        <v>20202</v>
      </c>
      <c r="F35" s="59">
        <v>0.30209953343701401</v>
      </c>
      <c r="G35" s="35">
        <v>40886</v>
      </c>
      <c r="H35" s="59">
        <v>0.6114068668501017</v>
      </c>
      <c r="I35" s="35">
        <v>711</v>
      </c>
      <c r="J35" s="59">
        <v>1.0632252661801652E-2</v>
      </c>
      <c r="K35" s="35">
        <v>293</v>
      </c>
      <c r="L35" s="59">
        <v>4.3815049647086971E-3</v>
      </c>
      <c r="M35" s="35">
        <v>40</v>
      </c>
      <c r="N35" s="59">
        <v>5.9815767436296205E-4</v>
      </c>
      <c r="O35" s="35">
        <v>1431</v>
      </c>
      <c r="P35" s="59">
        <v>2.1399090800334968E-2</v>
      </c>
      <c r="Q35" s="37">
        <v>46670</v>
      </c>
      <c r="R35" s="59">
        <v>0.69790046656298599</v>
      </c>
    </row>
    <row r="36" spans="1:18" x14ac:dyDescent="0.2">
      <c r="A36" s="63" t="s">
        <v>268</v>
      </c>
      <c r="C36" s="35">
        <v>95592</v>
      </c>
      <c r="D36" s="59">
        <v>0.97516528579797479</v>
      </c>
      <c r="E36" s="35">
        <v>29934</v>
      </c>
      <c r="F36" s="59">
        <v>0.31314335927692694</v>
      </c>
      <c r="G36" s="35">
        <v>58477</v>
      </c>
      <c r="H36" s="59">
        <v>0.61173529165620555</v>
      </c>
      <c r="I36" s="35">
        <v>607</v>
      </c>
      <c r="J36" s="59">
        <v>6.3499037576366223E-3</v>
      </c>
      <c r="K36" s="35">
        <v>2633</v>
      </c>
      <c r="L36" s="59">
        <v>2.7544145953636287E-2</v>
      </c>
      <c r="M36" s="35">
        <v>60</v>
      </c>
      <c r="N36" s="59">
        <v>6.2766758724579457E-4</v>
      </c>
      <c r="O36" s="35">
        <v>1507</v>
      </c>
      <c r="P36" s="59">
        <v>1.5764917566323543E-2</v>
      </c>
      <c r="Q36" s="37">
        <v>65658</v>
      </c>
      <c r="R36" s="59">
        <v>0.68685664072307306</v>
      </c>
    </row>
    <row r="37" spans="1:18" x14ac:dyDescent="0.2">
      <c r="A37" s="63" t="s">
        <v>269</v>
      </c>
      <c r="C37" s="35">
        <v>94007</v>
      </c>
      <c r="D37" s="59">
        <v>0.9487591349580351</v>
      </c>
      <c r="E37" s="35">
        <v>82093</v>
      </c>
      <c r="F37" s="59">
        <v>0.87326475687980687</v>
      </c>
      <c r="G37" s="35">
        <v>2594</v>
      </c>
      <c r="H37" s="59">
        <v>2.7593689831608283E-2</v>
      </c>
      <c r="I37" s="35">
        <v>323</v>
      </c>
      <c r="J37" s="59">
        <v>3.4359143468039614E-3</v>
      </c>
      <c r="K37" s="35">
        <v>2527</v>
      </c>
      <c r="L37" s="59">
        <v>2.688097694852511E-2</v>
      </c>
      <c r="M37" s="35">
        <v>27</v>
      </c>
      <c r="N37" s="59">
        <v>2.8721265437680173E-4</v>
      </c>
      <c r="O37" s="35">
        <v>1626</v>
      </c>
      <c r="P37" s="59">
        <v>1.729658429691406E-2</v>
      </c>
      <c r="Q37" s="37">
        <v>11914</v>
      </c>
      <c r="R37" s="59">
        <v>0.12673524312019319</v>
      </c>
    </row>
    <row r="38" spans="1:18" x14ac:dyDescent="0.2">
      <c r="A38" s="63" t="s">
        <v>270</v>
      </c>
      <c r="C38" s="35">
        <v>95583</v>
      </c>
      <c r="D38" s="59">
        <v>0.95586035173618744</v>
      </c>
      <c r="E38" s="35">
        <v>57126</v>
      </c>
      <c r="F38" s="59">
        <v>0.59765857945450551</v>
      </c>
      <c r="G38" s="35">
        <v>16872</v>
      </c>
      <c r="H38" s="59">
        <v>0.17651674460939706</v>
      </c>
      <c r="I38" s="35">
        <v>338</v>
      </c>
      <c r="J38" s="59">
        <v>3.5361936746074094E-3</v>
      </c>
      <c r="K38" s="35">
        <v>15730</v>
      </c>
      <c r="L38" s="59">
        <v>0.1645690133182679</v>
      </c>
      <c r="M38" s="35">
        <v>48</v>
      </c>
      <c r="N38" s="59">
        <v>5.0218135024010545E-4</v>
      </c>
      <c r="O38" s="35">
        <v>1250</v>
      </c>
      <c r="P38" s="59">
        <v>1.3077639329169412E-2</v>
      </c>
      <c r="Q38" s="37">
        <v>38457</v>
      </c>
      <c r="R38" s="59">
        <v>0.40234142054549449</v>
      </c>
    </row>
    <row r="39" spans="1:18" x14ac:dyDescent="0.2">
      <c r="A39" s="63" t="s">
        <v>271</v>
      </c>
      <c r="C39" s="35">
        <v>111996</v>
      </c>
      <c r="D39" s="59">
        <v>0.9448551733990499</v>
      </c>
      <c r="E39" s="35">
        <v>77114</v>
      </c>
      <c r="F39" s="59">
        <v>0.68854244794456942</v>
      </c>
      <c r="G39" s="35">
        <v>6266</v>
      </c>
      <c r="H39" s="59">
        <v>5.5948426729526053E-2</v>
      </c>
      <c r="I39" s="35">
        <v>354</v>
      </c>
      <c r="J39" s="59">
        <v>3.1608271723990141E-3</v>
      </c>
      <c r="K39" s="35">
        <v>20480</v>
      </c>
      <c r="L39" s="59">
        <v>0.18286367370263223</v>
      </c>
      <c r="M39" s="35">
        <v>48</v>
      </c>
      <c r="N39" s="59">
        <v>4.2858673524054429E-4</v>
      </c>
      <c r="O39" s="35">
        <v>1558</v>
      </c>
      <c r="P39" s="59">
        <v>1.3911211114682668E-2</v>
      </c>
      <c r="Q39" s="37">
        <v>34882</v>
      </c>
      <c r="R39" s="59">
        <v>0.31145755205543058</v>
      </c>
    </row>
    <row r="40" spans="1:18" x14ac:dyDescent="0.2">
      <c r="A40" s="63" t="s">
        <v>272</v>
      </c>
      <c r="C40" s="35">
        <v>98477</v>
      </c>
      <c r="D40" s="59">
        <v>0.9490337845385215</v>
      </c>
      <c r="E40" s="35">
        <v>77311</v>
      </c>
      <c r="F40" s="59">
        <v>0.78506656376615858</v>
      </c>
      <c r="G40" s="35">
        <v>8488</v>
      </c>
      <c r="H40" s="59">
        <v>8.6192715050214766E-2</v>
      </c>
      <c r="I40" s="35">
        <v>304</v>
      </c>
      <c r="J40" s="59">
        <v>3.087015242137758E-3</v>
      </c>
      <c r="K40" s="35">
        <v>6036</v>
      </c>
      <c r="L40" s="59">
        <v>6.1293500005077328E-2</v>
      </c>
      <c r="M40" s="35">
        <v>49</v>
      </c>
      <c r="N40" s="59">
        <v>4.9757811468667805E-4</v>
      </c>
      <c r="O40" s="35">
        <v>1270</v>
      </c>
      <c r="P40" s="59">
        <v>1.2896412360246554E-2</v>
      </c>
      <c r="Q40" s="37">
        <v>21166</v>
      </c>
      <c r="R40" s="59">
        <v>0.2149334362338414</v>
      </c>
    </row>
    <row r="41" spans="1:18" x14ac:dyDescent="0.2">
      <c r="A41" s="63" t="s">
        <v>273</v>
      </c>
      <c r="C41" s="35">
        <v>98188</v>
      </c>
      <c r="D41" s="59">
        <v>0.95399641504053445</v>
      </c>
      <c r="E41" s="35">
        <v>76883</v>
      </c>
      <c r="F41" s="59">
        <v>0.78301829144090929</v>
      </c>
      <c r="G41" s="35">
        <v>7528</v>
      </c>
      <c r="H41" s="59">
        <v>7.6669246751130488E-2</v>
      </c>
      <c r="I41" s="35">
        <v>232</v>
      </c>
      <c r="J41" s="59">
        <v>2.3628141931804295E-3</v>
      </c>
      <c r="K41" s="35">
        <v>7932</v>
      </c>
      <c r="L41" s="59">
        <v>8.0783802501323984E-2</v>
      </c>
      <c r="M41" s="35">
        <v>57</v>
      </c>
      <c r="N41" s="59">
        <v>5.8051900435898479E-4</v>
      </c>
      <c r="O41" s="35">
        <v>1039</v>
      </c>
      <c r="P41" s="59">
        <v>1.058174114963132E-2</v>
      </c>
      <c r="Q41" s="37">
        <v>21305</v>
      </c>
      <c r="R41" s="59">
        <v>0.21698170855909071</v>
      </c>
    </row>
    <row r="42" spans="1:18" x14ac:dyDescent="0.2">
      <c r="A42" s="63" t="s">
        <v>274</v>
      </c>
      <c r="C42" s="35">
        <v>98683</v>
      </c>
      <c r="D42" s="59">
        <v>0.95354823019162371</v>
      </c>
      <c r="E42" s="35">
        <v>64425</v>
      </c>
      <c r="F42" s="59">
        <v>0.65284800826890144</v>
      </c>
      <c r="G42" s="35">
        <v>3861</v>
      </c>
      <c r="H42" s="59">
        <v>3.9125279936767225E-2</v>
      </c>
      <c r="I42" s="35">
        <v>271</v>
      </c>
      <c r="J42" s="59">
        <v>2.7461670196487742E-3</v>
      </c>
      <c r="K42" s="35">
        <v>24173</v>
      </c>
      <c r="L42" s="59">
        <v>0.24495607146114326</v>
      </c>
      <c r="M42" s="35">
        <v>44</v>
      </c>
      <c r="N42" s="59">
        <v>4.4587213603153531E-4</v>
      </c>
      <c r="O42" s="35">
        <v>1325</v>
      </c>
      <c r="P42" s="59">
        <v>1.3426831369131462E-2</v>
      </c>
      <c r="Q42" s="37">
        <v>34258</v>
      </c>
      <c r="R42" s="59">
        <v>0.34715199173109856</v>
      </c>
    </row>
    <row r="43" spans="1:18" x14ac:dyDescent="0.2">
      <c r="A43" s="63" t="s">
        <v>275</v>
      </c>
      <c r="C43" s="35">
        <v>95984</v>
      </c>
      <c r="D43" s="59">
        <v>0.94850183363893992</v>
      </c>
      <c r="E43" s="35">
        <v>88287</v>
      </c>
      <c r="F43" s="59">
        <v>0.91980955159193201</v>
      </c>
      <c r="G43" s="35">
        <v>707</v>
      </c>
      <c r="H43" s="59">
        <v>7.3658109684947492E-3</v>
      </c>
      <c r="I43" s="35">
        <v>304</v>
      </c>
      <c r="J43" s="59">
        <v>3.1671945324220703E-3</v>
      </c>
      <c r="K43" s="35">
        <v>973</v>
      </c>
      <c r="L43" s="59">
        <v>1.013710618436406E-2</v>
      </c>
      <c r="M43" s="35">
        <v>50</v>
      </c>
      <c r="N43" s="59">
        <v>5.209201533588931E-4</v>
      </c>
      <c r="O43" s="35">
        <v>720</v>
      </c>
      <c r="P43" s="59">
        <v>7.5012502083680616E-3</v>
      </c>
      <c r="Q43" s="37">
        <v>7697</v>
      </c>
      <c r="R43" s="59">
        <v>8.0190448408068007E-2</v>
      </c>
    </row>
    <row r="44" spans="1:18" x14ac:dyDescent="0.2">
      <c r="A44" s="63" t="s">
        <v>276</v>
      </c>
      <c r="C44" s="35">
        <v>94401</v>
      </c>
      <c r="D44" s="59">
        <v>0.93364477071217467</v>
      </c>
      <c r="E44" s="35">
        <v>79670</v>
      </c>
      <c r="F44" s="59">
        <v>0.84395292422749757</v>
      </c>
      <c r="G44" s="35">
        <v>4000</v>
      </c>
      <c r="H44" s="59">
        <v>4.2372432495418479E-2</v>
      </c>
      <c r="I44" s="35">
        <v>423</v>
      </c>
      <c r="J44" s="59">
        <v>4.4808847363905042E-3</v>
      </c>
      <c r="K44" s="35">
        <v>1664</v>
      </c>
      <c r="L44" s="59">
        <v>1.7626931918094089E-2</v>
      </c>
      <c r="M44" s="35">
        <v>41</v>
      </c>
      <c r="N44" s="59">
        <v>4.3431743307803945E-4</v>
      </c>
      <c r="O44" s="35">
        <v>2339</v>
      </c>
      <c r="P44" s="59">
        <v>2.4777279901695957E-2</v>
      </c>
      <c r="Q44" s="37">
        <v>14731</v>
      </c>
      <c r="R44" s="59">
        <v>0.1560470757725024</v>
      </c>
    </row>
    <row r="45" spans="1:18" x14ac:dyDescent="0.2">
      <c r="A45" s="63" t="s">
        <v>277</v>
      </c>
      <c r="C45" s="35">
        <v>95980</v>
      </c>
      <c r="D45" s="59">
        <v>0.94133152740154191</v>
      </c>
      <c r="E45" s="35">
        <v>85827</v>
      </c>
      <c r="F45" s="59">
        <v>0.89421754532194209</v>
      </c>
      <c r="G45" s="35">
        <v>1951</v>
      </c>
      <c r="H45" s="59">
        <v>2.0327151489893728E-2</v>
      </c>
      <c r="I45" s="35">
        <v>360</v>
      </c>
      <c r="J45" s="59">
        <v>3.750781412794332E-3</v>
      </c>
      <c r="K45" s="35">
        <v>1241</v>
      </c>
      <c r="L45" s="59">
        <v>1.2929777036882684E-2</v>
      </c>
      <c r="M45" s="35">
        <v>24</v>
      </c>
      <c r="N45" s="59">
        <v>2.5005209418628882E-4</v>
      </c>
      <c r="O45" s="35">
        <v>946</v>
      </c>
      <c r="P45" s="59">
        <v>9.8562200458428839E-3</v>
      </c>
      <c r="Q45" s="37">
        <v>10153</v>
      </c>
      <c r="R45" s="59">
        <v>0.10578245467805793</v>
      </c>
    </row>
    <row r="46" spans="1:18" x14ac:dyDescent="0.2">
      <c r="A46" s="63" t="s">
        <v>278</v>
      </c>
      <c r="C46" s="35">
        <v>94576</v>
      </c>
      <c r="D46" s="59">
        <v>0.94099983082388761</v>
      </c>
      <c r="E46" s="35">
        <v>70489</v>
      </c>
      <c r="F46" s="59">
        <v>0.74531593638978177</v>
      </c>
      <c r="G46" s="35">
        <v>3448</v>
      </c>
      <c r="H46" s="59">
        <v>3.6457452207748264E-2</v>
      </c>
      <c r="I46" s="35">
        <v>345</v>
      </c>
      <c r="J46" s="59">
        <v>3.6478599221789884E-3</v>
      </c>
      <c r="K46" s="35">
        <v>13137</v>
      </c>
      <c r="L46" s="59">
        <v>0.13890416173236339</v>
      </c>
      <c r="M46" s="35">
        <v>40</v>
      </c>
      <c r="N46" s="59">
        <v>4.2294028083234649E-4</v>
      </c>
      <c r="O46" s="35">
        <v>1537</v>
      </c>
      <c r="P46" s="59">
        <v>1.6251480290982914E-2</v>
      </c>
      <c r="Q46" s="37">
        <v>24087</v>
      </c>
      <c r="R46" s="59">
        <v>0.25468406361021823</v>
      </c>
    </row>
    <row r="47" spans="1:18" x14ac:dyDescent="0.2">
      <c r="A47" s="63" t="s">
        <v>279</v>
      </c>
      <c r="C47" s="35">
        <v>97091</v>
      </c>
      <c r="D47" s="59">
        <v>0.93492702722188459</v>
      </c>
      <c r="E47" s="35">
        <v>83817</v>
      </c>
      <c r="F47" s="59">
        <v>0.86328289954784687</v>
      </c>
      <c r="G47" s="35">
        <v>1893</v>
      </c>
      <c r="H47" s="59">
        <v>1.9497172755456222E-2</v>
      </c>
      <c r="I47" s="35">
        <v>291</v>
      </c>
      <c r="J47" s="59">
        <v>2.9971882048799581E-3</v>
      </c>
      <c r="K47" s="35">
        <v>3367</v>
      </c>
      <c r="L47" s="59">
        <v>3.4678806480518277E-2</v>
      </c>
      <c r="M47" s="35">
        <v>41</v>
      </c>
      <c r="N47" s="59">
        <v>4.2228424879751984E-4</v>
      </c>
      <c r="O47" s="35">
        <v>1364</v>
      </c>
      <c r="P47" s="59">
        <v>1.4048675984385783E-2</v>
      </c>
      <c r="Q47" s="37">
        <v>13274</v>
      </c>
      <c r="R47" s="59">
        <v>0.13671710045215313</v>
      </c>
    </row>
    <row r="48" spans="1:18" x14ac:dyDescent="0.2">
      <c r="A48" s="63" t="s">
        <v>280</v>
      </c>
      <c r="C48" s="35">
        <v>97882</v>
      </c>
      <c r="D48" s="59">
        <v>0.94660918248503312</v>
      </c>
      <c r="E48" s="35">
        <v>90121</v>
      </c>
      <c r="F48" s="59">
        <v>0.92071065160090726</v>
      </c>
      <c r="G48" s="35">
        <v>510</v>
      </c>
      <c r="H48" s="59">
        <v>5.2103553258004533E-3</v>
      </c>
      <c r="I48" s="35">
        <v>353</v>
      </c>
      <c r="J48" s="59">
        <v>3.6063831960932552E-3</v>
      </c>
      <c r="K48" s="35">
        <v>776</v>
      </c>
      <c r="L48" s="59">
        <v>7.9279132016101019E-3</v>
      </c>
      <c r="M48" s="35">
        <v>107</v>
      </c>
      <c r="N48" s="59">
        <v>1.0931529801189188E-3</v>
      </c>
      <c r="O48" s="35">
        <v>789</v>
      </c>
      <c r="P48" s="59">
        <v>8.0607261805030542E-3</v>
      </c>
      <c r="Q48" s="37">
        <v>7761</v>
      </c>
      <c r="R48" s="59">
        <v>7.9289348399092782E-2</v>
      </c>
    </row>
    <row r="49" spans="1:18" x14ac:dyDescent="0.2">
      <c r="A49" s="63" t="s">
        <v>281</v>
      </c>
      <c r="C49" s="35">
        <v>89810</v>
      </c>
      <c r="D49" s="59">
        <v>0.93840329584678761</v>
      </c>
      <c r="E49" s="35">
        <v>78583</v>
      </c>
      <c r="F49" s="59">
        <v>0.87499164903685556</v>
      </c>
      <c r="G49" s="35">
        <v>3807</v>
      </c>
      <c r="H49" s="59">
        <v>4.2389488921055561E-2</v>
      </c>
      <c r="I49" s="35">
        <v>517</v>
      </c>
      <c r="J49" s="59">
        <v>5.7565972608840882E-3</v>
      </c>
      <c r="K49" s="35">
        <v>404</v>
      </c>
      <c r="L49" s="59">
        <v>4.4983854804587463E-3</v>
      </c>
      <c r="M49" s="35">
        <v>40</v>
      </c>
      <c r="N49" s="59">
        <v>4.4538470103551941E-4</v>
      </c>
      <c r="O49" s="35">
        <v>927</v>
      </c>
      <c r="P49" s="59">
        <v>1.0321790446498162E-2</v>
      </c>
      <c r="Q49" s="37">
        <v>11227</v>
      </c>
      <c r="R49" s="59">
        <v>0.12500835096314442</v>
      </c>
    </row>
    <row r="50" spans="1:18" x14ac:dyDescent="0.2">
      <c r="A50" s="63" t="s">
        <v>282</v>
      </c>
      <c r="C50" s="35">
        <v>83329</v>
      </c>
      <c r="D50" s="59">
        <v>0.94308104021409123</v>
      </c>
      <c r="E50" s="35">
        <v>50590</v>
      </c>
      <c r="F50" s="59">
        <v>0.60711156980162972</v>
      </c>
      <c r="G50" s="35">
        <v>25136</v>
      </c>
      <c r="H50" s="59">
        <v>0.30164768567965533</v>
      </c>
      <c r="I50" s="35">
        <v>626</v>
      </c>
      <c r="J50" s="59">
        <v>7.5123906443135043E-3</v>
      </c>
      <c r="K50" s="35">
        <v>898</v>
      </c>
      <c r="L50" s="59">
        <v>1.0776560381139819E-2</v>
      </c>
      <c r="M50" s="35">
        <v>48</v>
      </c>
      <c r="N50" s="59">
        <v>5.7602995355758504E-4</v>
      </c>
      <c r="O50" s="35">
        <v>1288</v>
      </c>
      <c r="P50" s="59">
        <v>1.5456803753795198E-2</v>
      </c>
      <c r="Q50" s="37">
        <v>32739</v>
      </c>
      <c r="R50" s="59">
        <v>0.39288843019837033</v>
      </c>
    </row>
    <row r="51" spans="1:18" x14ac:dyDescent="0.2">
      <c r="A51" s="63" t="s">
        <v>283</v>
      </c>
      <c r="C51" s="35">
        <v>92933</v>
      </c>
      <c r="D51" s="59">
        <v>0.93922503308835403</v>
      </c>
      <c r="E51" s="35">
        <v>73350</v>
      </c>
      <c r="F51" s="59">
        <v>0.7892782972679242</v>
      </c>
      <c r="G51" s="35">
        <v>10105</v>
      </c>
      <c r="H51" s="59">
        <v>0.10873424940548568</v>
      </c>
      <c r="I51" s="35">
        <v>490</v>
      </c>
      <c r="J51" s="59">
        <v>5.2726157554367128E-3</v>
      </c>
      <c r="K51" s="35">
        <v>2172</v>
      </c>
      <c r="L51" s="59">
        <v>2.3371676368997018E-2</v>
      </c>
      <c r="M51" s="35">
        <v>39</v>
      </c>
      <c r="N51" s="59">
        <v>4.1965717237149342E-4</v>
      </c>
      <c r="O51" s="35">
        <v>1129</v>
      </c>
      <c r="P51" s="59">
        <v>1.2148537118138875E-2</v>
      </c>
      <c r="Q51" s="37">
        <v>19583</v>
      </c>
      <c r="R51" s="59">
        <v>0.2107217027320758</v>
      </c>
    </row>
    <row r="52" spans="1:18" x14ac:dyDescent="0.2">
      <c r="A52" s="63" t="s">
        <v>284</v>
      </c>
      <c r="C52" s="35">
        <v>97409</v>
      </c>
      <c r="D52" s="59">
        <v>0.94458417600016431</v>
      </c>
      <c r="E52" s="35">
        <v>88328</v>
      </c>
      <c r="F52" s="59">
        <v>0.90677452802102476</v>
      </c>
      <c r="G52" s="35">
        <v>1743</v>
      </c>
      <c r="H52" s="59">
        <v>1.7893623792462707E-2</v>
      </c>
      <c r="I52" s="35">
        <v>367</v>
      </c>
      <c r="J52" s="59">
        <v>3.7676190085105072E-3</v>
      </c>
      <c r="K52" s="35">
        <v>749</v>
      </c>
      <c r="L52" s="59">
        <v>7.6892278947530519E-3</v>
      </c>
      <c r="M52" s="35">
        <v>39</v>
      </c>
      <c r="N52" s="59">
        <v>4.0037368210329641E-4</v>
      </c>
      <c r="O52" s="35">
        <v>785</v>
      </c>
      <c r="P52" s="59">
        <v>8.0588036013099409E-3</v>
      </c>
      <c r="Q52" s="37">
        <v>9081</v>
      </c>
      <c r="R52" s="59">
        <v>9.3225471978975252E-2</v>
      </c>
    </row>
    <row r="53" spans="1:18" x14ac:dyDescent="0.2">
      <c r="A53" s="63" t="s">
        <v>285</v>
      </c>
      <c r="C53" s="35">
        <v>93397</v>
      </c>
      <c r="D53" s="59">
        <v>0.93574740088011388</v>
      </c>
      <c r="E53" s="35">
        <v>80420</v>
      </c>
      <c r="F53" s="59">
        <v>0.86105549428782513</v>
      </c>
      <c r="G53" s="35">
        <v>2019</v>
      </c>
      <c r="H53" s="59">
        <v>2.1617396704390935E-2</v>
      </c>
      <c r="I53" s="35">
        <v>366</v>
      </c>
      <c r="J53" s="59">
        <v>3.9187554204096493E-3</v>
      </c>
      <c r="K53" s="35">
        <v>3439</v>
      </c>
      <c r="L53" s="59">
        <v>3.6821311177018534E-2</v>
      </c>
      <c r="M53" s="35">
        <v>55</v>
      </c>
      <c r="N53" s="59">
        <v>5.8888401126374506E-4</v>
      </c>
      <c r="O53" s="35">
        <v>1097</v>
      </c>
      <c r="P53" s="59">
        <v>1.174555927920597E-2</v>
      </c>
      <c r="Q53" s="37">
        <v>12977</v>
      </c>
      <c r="R53" s="59">
        <v>0.1389445057121749</v>
      </c>
    </row>
    <row r="54" spans="1:18" x14ac:dyDescent="0.2">
      <c r="A54" s="63" t="s">
        <v>286</v>
      </c>
      <c r="C54" s="35">
        <v>90495</v>
      </c>
      <c r="D54" s="59">
        <v>0.9282059782308415</v>
      </c>
      <c r="E54" s="35">
        <v>63320</v>
      </c>
      <c r="F54" s="59">
        <v>0.69970716614177575</v>
      </c>
      <c r="G54" s="35">
        <v>6719</v>
      </c>
      <c r="H54" s="59">
        <v>7.4247195977678329E-2</v>
      </c>
      <c r="I54" s="35">
        <v>347</v>
      </c>
      <c r="J54" s="59">
        <v>3.834465992596276E-3</v>
      </c>
      <c r="K54" s="35">
        <v>11613</v>
      </c>
      <c r="L54" s="59">
        <v>0.12832753190784021</v>
      </c>
      <c r="M54" s="35">
        <v>122</v>
      </c>
      <c r="N54" s="59">
        <v>1.3481407812586331E-3</v>
      </c>
      <c r="O54" s="35">
        <v>1877</v>
      </c>
      <c r="P54" s="59">
        <v>2.0741477429692248E-2</v>
      </c>
      <c r="Q54" s="37">
        <v>27175</v>
      </c>
      <c r="R54" s="59">
        <v>0.3002928338582242</v>
      </c>
    </row>
    <row r="55" spans="1:18" x14ac:dyDescent="0.2">
      <c r="A55" s="63" t="s">
        <v>287</v>
      </c>
      <c r="C55" s="35">
        <v>91150</v>
      </c>
      <c r="D55" s="59">
        <v>0.92729566648381789</v>
      </c>
      <c r="E55" s="35">
        <v>50401</v>
      </c>
      <c r="F55" s="59">
        <v>0.55294569391113546</v>
      </c>
      <c r="G55" s="35">
        <v>26745</v>
      </c>
      <c r="H55" s="59">
        <v>0.29341744377399892</v>
      </c>
      <c r="I55" s="35">
        <v>718</v>
      </c>
      <c r="J55" s="59">
        <v>7.8771256171146463E-3</v>
      </c>
      <c r="K55" s="35">
        <v>3510</v>
      </c>
      <c r="L55" s="59">
        <v>3.8507953922106417E-2</v>
      </c>
      <c r="M55" s="35">
        <v>120</v>
      </c>
      <c r="N55" s="59">
        <v>1.3165112452002193E-3</v>
      </c>
      <c r="O55" s="35">
        <v>3029</v>
      </c>
      <c r="P55" s="59">
        <v>3.3230938014262204E-2</v>
      </c>
      <c r="Q55" s="37">
        <v>40749</v>
      </c>
      <c r="R55" s="59">
        <v>0.44705430608886448</v>
      </c>
    </row>
    <row r="56" spans="1:18" x14ac:dyDescent="0.2">
      <c r="A56" s="63" t="s">
        <v>288</v>
      </c>
      <c r="C56" s="35">
        <v>97216</v>
      </c>
      <c r="D56" s="59">
        <v>0.93220251810401589</v>
      </c>
      <c r="E56" s="35">
        <v>63547</v>
      </c>
      <c r="F56" s="59">
        <v>0.65366812047399603</v>
      </c>
      <c r="G56" s="35">
        <v>8753</v>
      </c>
      <c r="H56" s="59">
        <v>9.003661948650428E-2</v>
      </c>
      <c r="I56" s="35">
        <v>435</v>
      </c>
      <c r="J56" s="59">
        <v>4.4745720868992755E-3</v>
      </c>
      <c r="K56" s="35">
        <v>15611</v>
      </c>
      <c r="L56" s="59">
        <v>0.16058056287030942</v>
      </c>
      <c r="M56" s="35">
        <v>82</v>
      </c>
      <c r="N56" s="59">
        <v>8.4348255431204743E-4</v>
      </c>
      <c r="O56" s="35">
        <v>2197</v>
      </c>
      <c r="P56" s="59">
        <v>2.2599160631994734E-2</v>
      </c>
      <c r="Q56" s="37">
        <v>33669</v>
      </c>
      <c r="R56" s="59">
        <v>0.34633187952600397</v>
      </c>
    </row>
    <row r="57" spans="1:18" x14ac:dyDescent="0.2">
      <c r="A57" s="63" t="s">
        <v>289</v>
      </c>
      <c r="C57" s="35">
        <v>87975</v>
      </c>
      <c r="D57" s="59">
        <v>0.94575731741972147</v>
      </c>
      <c r="E57" s="35">
        <v>80226</v>
      </c>
      <c r="F57" s="59">
        <v>0.91191815856777492</v>
      </c>
      <c r="G57" s="35">
        <v>1283</v>
      </c>
      <c r="H57" s="59">
        <v>1.458368854788292E-2</v>
      </c>
      <c r="I57" s="35">
        <v>286</v>
      </c>
      <c r="J57" s="59">
        <v>3.2509235578289286E-3</v>
      </c>
      <c r="K57" s="35">
        <v>544</v>
      </c>
      <c r="L57" s="59">
        <v>6.183574879227053E-3</v>
      </c>
      <c r="M57" s="35">
        <v>25</v>
      </c>
      <c r="N57" s="59">
        <v>2.841716396703609E-4</v>
      </c>
      <c r="O57" s="35">
        <v>839</v>
      </c>
      <c r="P57" s="59">
        <v>9.536800227337312E-3</v>
      </c>
      <c r="Q57" s="37">
        <v>7749</v>
      </c>
      <c r="R57" s="59">
        <v>8.8081841432225069E-2</v>
      </c>
    </row>
    <row r="58" spans="1:18" x14ac:dyDescent="0.2">
      <c r="A58" s="63" t="s">
        <v>290</v>
      </c>
      <c r="C58" s="35">
        <v>93701</v>
      </c>
      <c r="D58" s="59">
        <v>0.93106797152645115</v>
      </c>
      <c r="E58" s="35">
        <v>81180</v>
      </c>
      <c r="F58" s="59">
        <v>0.86637282419611317</v>
      </c>
      <c r="G58" s="35">
        <v>2701</v>
      </c>
      <c r="H58" s="59">
        <v>2.8825732916404306E-2</v>
      </c>
      <c r="I58" s="35">
        <v>535</v>
      </c>
      <c r="J58" s="59">
        <v>5.7096509108760848E-3</v>
      </c>
      <c r="K58" s="35">
        <v>506</v>
      </c>
      <c r="L58" s="59">
        <v>5.4001558147725214E-3</v>
      </c>
      <c r="M58" s="35">
        <v>16</v>
      </c>
      <c r="N58" s="59">
        <v>1.7075591509162121E-4</v>
      </c>
      <c r="O58" s="35">
        <v>2304</v>
      </c>
      <c r="P58" s="59">
        <v>2.4588851773193456E-2</v>
      </c>
      <c r="Q58" s="37">
        <v>12521</v>
      </c>
      <c r="R58" s="59">
        <v>0.13362717580388683</v>
      </c>
    </row>
    <row r="59" spans="1:18" x14ac:dyDescent="0.2">
      <c r="A59" s="63" t="s">
        <v>291</v>
      </c>
      <c r="C59" s="35">
        <v>90608</v>
      </c>
      <c r="D59" s="59">
        <v>0.95050105950909425</v>
      </c>
      <c r="E59" s="35">
        <v>82253</v>
      </c>
      <c r="F59" s="59">
        <v>0.90778959915239277</v>
      </c>
      <c r="G59" s="35">
        <v>1429</v>
      </c>
      <c r="H59" s="59">
        <v>1.5771234328094651E-2</v>
      </c>
      <c r="I59" s="35">
        <v>380</v>
      </c>
      <c r="J59" s="59">
        <v>4.1938901642239092E-3</v>
      </c>
      <c r="K59" s="35">
        <v>491</v>
      </c>
      <c r="L59" s="59">
        <v>5.4189475542998407E-3</v>
      </c>
      <c r="M59" s="35">
        <v>34</v>
      </c>
      <c r="N59" s="59">
        <v>3.7524280416740245E-4</v>
      </c>
      <c r="O59" s="35">
        <v>1536</v>
      </c>
      <c r="P59" s="59">
        <v>1.6952145505915592E-2</v>
      </c>
      <c r="Q59" s="37">
        <v>8355</v>
      </c>
      <c r="R59" s="59">
        <v>9.2210400847607274E-2</v>
      </c>
    </row>
    <row r="60" spans="1:18" x14ac:dyDescent="0.2">
      <c r="A60" s="63" t="s">
        <v>292</v>
      </c>
      <c r="C60" s="35">
        <v>93166</v>
      </c>
      <c r="D60" s="59">
        <v>0.93501921301762447</v>
      </c>
      <c r="E60" s="35">
        <v>78175</v>
      </c>
      <c r="F60" s="59">
        <v>0.83909366077753689</v>
      </c>
      <c r="G60" s="35">
        <v>3499</v>
      </c>
      <c r="H60" s="59">
        <v>3.7556619367580445E-2</v>
      </c>
      <c r="I60" s="35">
        <v>825</v>
      </c>
      <c r="J60" s="59">
        <v>8.8551617542880455E-3</v>
      </c>
      <c r="K60" s="35">
        <v>672</v>
      </c>
      <c r="L60" s="59">
        <v>7.2129317562200802E-3</v>
      </c>
      <c r="M60" s="35">
        <v>33</v>
      </c>
      <c r="N60" s="59">
        <v>3.5420647017152181E-4</v>
      </c>
      <c r="O60" s="35">
        <v>3908</v>
      </c>
      <c r="P60" s="59">
        <v>4.1946632891827491E-2</v>
      </c>
      <c r="Q60" s="37">
        <v>14991</v>
      </c>
      <c r="R60" s="59">
        <v>0.16090633922246314</v>
      </c>
    </row>
    <row r="61" spans="1:18" x14ac:dyDescent="0.2">
      <c r="A61" s="63" t="s">
        <v>293</v>
      </c>
      <c r="C61" s="35">
        <v>93342</v>
      </c>
      <c r="D61" s="59">
        <v>0.92632469842086085</v>
      </c>
      <c r="E61" s="35">
        <v>58440</v>
      </c>
      <c r="F61" s="59">
        <v>0.62608472070450605</v>
      </c>
      <c r="G61" s="35">
        <v>20589</v>
      </c>
      <c r="H61" s="59">
        <v>0.22057594651925178</v>
      </c>
      <c r="I61" s="35">
        <v>976</v>
      </c>
      <c r="J61" s="59">
        <v>1.0456171926892502E-2</v>
      </c>
      <c r="K61" s="35">
        <v>2189</v>
      </c>
      <c r="L61" s="59">
        <v>2.3451393799147222E-2</v>
      </c>
      <c r="M61" s="35">
        <v>61</v>
      </c>
      <c r="N61" s="59">
        <v>6.5351074543078139E-4</v>
      </c>
      <c r="O61" s="35">
        <v>4210</v>
      </c>
      <c r="P61" s="59">
        <v>4.5102954725632617E-2</v>
      </c>
      <c r="Q61" s="37">
        <v>34902</v>
      </c>
      <c r="R61" s="59">
        <v>0.37391527929549401</v>
      </c>
    </row>
    <row r="62" spans="1:18" x14ac:dyDescent="0.2">
      <c r="A62" s="63" t="s">
        <v>294</v>
      </c>
      <c r="C62" s="35">
        <v>101881</v>
      </c>
      <c r="D62" s="59">
        <v>0.93883059648020728</v>
      </c>
      <c r="E62" s="35">
        <v>82036</v>
      </c>
      <c r="F62" s="59">
        <v>0.80521392605098108</v>
      </c>
      <c r="G62" s="35">
        <v>7068</v>
      </c>
      <c r="H62" s="59">
        <v>6.9375055211472206E-2</v>
      </c>
      <c r="I62" s="35">
        <v>500</v>
      </c>
      <c r="J62" s="59">
        <v>4.9076864184686058E-3</v>
      </c>
      <c r="K62" s="35">
        <v>4297</v>
      </c>
      <c r="L62" s="59">
        <v>4.2176657080319195E-2</v>
      </c>
      <c r="M62" s="35">
        <v>44</v>
      </c>
      <c r="N62" s="59">
        <v>4.3187640482523728E-4</v>
      </c>
      <c r="O62" s="35">
        <v>1704</v>
      </c>
      <c r="P62" s="59">
        <v>1.6725395314141009E-2</v>
      </c>
      <c r="Q62" s="37">
        <v>19845</v>
      </c>
      <c r="R62" s="59">
        <v>0.19478607394901895</v>
      </c>
    </row>
    <row r="63" spans="1:18" x14ac:dyDescent="0.2">
      <c r="A63" s="63" t="s">
        <v>295</v>
      </c>
      <c r="C63" s="35">
        <v>91061</v>
      </c>
      <c r="D63" s="59">
        <v>0.9283776808952241</v>
      </c>
      <c r="E63" s="35">
        <v>63425</v>
      </c>
      <c r="F63" s="59">
        <v>0.69651112990193387</v>
      </c>
      <c r="G63" s="35">
        <v>14158</v>
      </c>
      <c r="H63" s="59">
        <v>0.15547819593459331</v>
      </c>
      <c r="I63" s="35">
        <v>790</v>
      </c>
      <c r="J63" s="59">
        <v>8.6755032340958254E-3</v>
      </c>
      <c r="K63" s="35">
        <v>3483</v>
      </c>
      <c r="L63" s="59">
        <v>3.8249085777665524E-2</v>
      </c>
      <c r="M63" s="35">
        <v>41</v>
      </c>
      <c r="N63" s="59">
        <v>4.5024763619990995E-4</v>
      </c>
      <c r="O63" s="35">
        <v>2642</v>
      </c>
      <c r="P63" s="59">
        <v>2.9013518410735659E-2</v>
      </c>
      <c r="Q63" s="37">
        <v>27636</v>
      </c>
      <c r="R63" s="59">
        <v>0.30348887009806613</v>
      </c>
    </row>
    <row r="64" spans="1:18" x14ac:dyDescent="0.2">
      <c r="A64" s="63" t="s">
        <v>296</v>
      </c>
      <c r="C64" s="35">
        <v>93547</v>
      </c>
      <c r="D64" s="59">
        <v>0.94223224689193674</v>
      </c>
      <c r="E64" s="35">
        <v>81696</v>
      </c>
      <c r="F64" s="59">
        <v>0.87331501811923418</v>
      </c>
      <c r="G64" s="35">
        <v>3615</v>
      </c>
      <c r="H64" s="59">
        <v>3.8643676440719636E-2</v>
      </c>
      <c r="I64" s="35">
        <v>567</v>
      </c>
      <c r="J64" s="59">
        <v>6.0611243546024995E-3</v>
      </c>
      <c r="K64" s="35">
        <v>997</v>
      </c>
      <c r="L64" s="59">
        <v>1.0657744235517975E-2</v>
      </c>
      <c r="M64" s="35">
        <v>30</v>
      </c>
      <c r="N64" s="59">
        <v>3.2069441029642851E-4</v>
      </c>
      <c r="O64" s="35">
        <v>1238</v>
      </c>
      <c r="P64" s="59">
        <v>1.3233989331565952E-2</v>
      </c>
      <c r="Q64" s="37">
        <v>11851</v>
      </c>
      <c r="R64" s="59">
        <v>0.12668498188076582</v>
      </c>
    </row>
    <row r="65" spans="1:18" x14ac:dyDescent="0.2">
      <c r="A65" s="63" t="s">
        <v>297</v>
      </c>
      <c r="C65" s="35">
        <v>84442</v>
      </c>
      <c r="D65" s="59">
        <v>0.93318490798417841</v>
      </c>
      <c r="E65" s="35">
        <v>67881</v>
      </c>
      <c r="F65" s="59">
        <v>0.80387721749840124</v>
      </c>
      <c r="G65" s="35">
        <v>8176</v>
      </c>
      <c r="H65" s="59">
        <v>9.6823855427393954E-2</v>
      </c>
      <c r="I65" s="35">
        <v>447</v>
      </c>
      <c r="J65" s="59">
        <v>5.2935742876767484E-3</v>
      </c>
      <c r="K65" s="35">
        <v>920</v>
      </c>
      <c r="L65" s="59">
        <v>1.0895052225195993E-2</v>
      </c>
      <c r="M65" s="35">
        <v>30</v>
      </c>
      <c r="N65" s="59">
        <v>3.5527344212595626E-4</v>
      </c>
      <c r="O65" s="35">
        <v>1346</v>
      </c>
      <c r="P65" s="59">
        <v>1.5939935103384571E-2</v>
      </c>
      <c r="Q65" s="37">
        <v>16561</v>
      </c>
      <c r="R65" s="59">
        <v>0.19612278250159873</v>
      </c>
    </row>
    <row r="66" spans="1:18" x14ac:dyDescent="0.2">
      <c r="A66" s="63" t="s">
        <v>298</v>
      </c>
      <c r="C66" s="35">
        <v>95532</v>
      </c>
      <c r="D66" s="59">
        <v>0.94642632835070972</v>
      </c>
      <c r="E66" s="35">
        <v>83384</v>
      </c>
      <c r="F66" s="59">
        <v>0.8728384206339237</v>
      </c>
      <c r="G66" s="35">
        <v>4929</v>
      </c>
      <c r="H66" s="59">
        <v>5.1595276975254366E-2</v>
      </c>
      <c r="I66" s="35">
        <v>477</v>
      </c>
      <c r="J66" s="59">
        <v>4.9930913201859063E-3</v>
      </c>
      <c r="K66" s="35">
        <v>721</v>
      </c>
      <c r="L66" s="59">
        <v>7.5472093120629736E-3</v>
      </c>
      <c r="M66" s="35">
        <v>30</v>
      </c>
      <c r="N66" s="59">
        <v>3.1403090064062303E-4</v>
      </c>
      <c r="O66" s="35">
        <v>873</v>
      </c>
      <c r="P66" s="59">
        <v>9.1382992086421304E-3</v>
      </c>
      <c r="Q66" s="37">
        <v>12148</v>
      </c>
      <c r="R66" s="59">
        <v>0.12716157936607628</v>
      </c>
    </row>
    <row r="67" spans="1:18" x14ac:dyDescent="0.2">
      <c r="A67" s="63" t="s">
        <v>299</v>
      </c>
      <c r="C67" s="35">
        <v>91736</v>
      </c>
      <c r="D67" s="59">
        <v>0.92814162379000598</v>
      </c>
      <c r="E67" s="35">
        <v>75470</v>
      </c>
      <c r="F67" s="59">
        <v>0.82268684049882268</v>
      </c>
      <c r="G67" s="35">
        <v>3324</v>
      </c>
      <c r="H67" s="59">
        <v>3.6234411790354928E-2</v>
      </c>
      <c r="I67" s="35">
        <v>1027</v>
      </c>
      <c r="J67" s="59">
        <v>1.119516874509462E-2</v>
      </c>
      <c r="K67" s="35">
        <v>545</v>
      </c>
      <c r="L67" s="59">
        <v>5.9409610185750415E-3</v>
      </c>
      <c r="M67" s="35">
        <v>69</v>
      </c>
      <c r="N67" s="59">
        <v>7.5215836748931714E-4</v>
      </c>
      <c r="O67" s="35">
        <v>4709</v>
      </c>
      <c r="P67" s="59">
        <v>5.1332083369669483E-2</v>
      </c>
      <c r="Q67" s="37">
        <v>16266</v>
      </c>
      <c r="R67" s="59">
        <v>0.17731315950117729</v>
      </c>
    </row>
    <row r="68" spans="1:18" x14ac:dyDescent="0.2">
      <c r="A68" s="63" t="s">
        <v>300</v>
      </c>
      <c r="C68" s="35">
        <v>96005</v>
      </c>
      <c r="D68" s="59">
        <v>0.92768084995573152</v>
      </c>
      <c r="E68" s="35">
        <v>75939</v>
      </c>
      <c r="F68" s="59">
        <v>0.79099005260142696</v>
      </c>
      <c r="G68" s="35">
        <v>7408</v>
      </c>
      <c r="H68" s="59">
        <v>7.7162647778761528E-2</v>
      </c>
      <c r="I68" s="35">
        <v>632</v>
      </c>
      <c r="J68" s="59">
        <v>6.5829904692463938E-3</v>
      </c>
      <c r="K68" s="35">
        <v>2667</v>
      </c>
      <c r="L68" s="59">
        <v>2.7779803135253373E-2</v>
      </c>
      <c r="M68" s="35">
        <v>53</v>
      </c>
      <c r="N68" s="59">
        <v>5.5205458049059945E-4</v>
      </c>
      <c r="O68" s="35">
        <v>2363</v>
      </c>
      <c r="P68" s="59">
        <v>2.4613301390552577E-2</v>
      </c>
      <c r="Q68" s="37">
        <v>20066</v>
      </c>
      <c r="R68" s="59">
        <v>0.20900994739857298</v>
      </c>
    </row>
    <row r="69" spans="1:18" x14ac:dyDescent="0.2">
      <c r="A69" s="63" t="s">
        <v>301</v>
      </c>
      <c r="C69" s="35">
        <v>92000</v>
      </c>
      <c r="D69" s="59">
        <v>0.9038586956521738</v>
      </c>
      <c r="E69" s="35">
        <v>52280</v>
      </c>
      <c r="F69" s="59">
        <v>0.56826086956521737</v>
      </c>
      <c r="G69" s="35">
        <v>21353</v>
      </c>
      <c r="H69" s="59">
        <v>0.23209782608695653</v>
      </c>
      <c r="I69" s="35">
        <v>1097</v>
      </c>
      <c r="J69" s="59">
        <v>1.192391304347826E-2</v>
      </c>
      <c r="K69" s="35">
        <v>3412</v>
      </c>
      <c r="L69" s="59">
        <v>3.7086956521739128E-2</v>
      </c>
      <c r="M69" s="35">
        <v>95</v>
      </c>
      <c r="N69" s="59">
        <v>1.0326086956521738E-3</v>
      </c>
      <c r="O69" s="35">
        <v>4918</v>
      </c>
      <c r="P69" s="59">
        <v>5.3456521739130437E-2</v>
      </c>
      <c r="Q69" s="37">
        <v>39720</v>
      </c>
      <c r="R69" s="59">
        <v>0.43173913043478263</v>
      </c>
    </row>
    <row r="70" spans="1:18" x14ac:dyDescent="0.2">
      <c r="A70" s="63" t="s">
        <v>302</v>
      </c>
      <c r="C70" s="35">
        <v>96895</v>
      </c>
      <c r="D70" s="59">
        <v>0.94551834459982464</v>
      </c>
      <c r="E70" s="35">
        <v>70333</v>
      </c>
      <c r="F70" s="59">
        <v>0.72586820785386241</v>
      </c>
      <c r="G70" s="35">
        <v>8093</v>
      </c>
      <c r="H70" s="59">
        <v>8.3523401620310647E-2</v>
      </c>
      <c r="I70" s="35">
        <v>420</v>
      </c>
      <c r="J70" s="59">
        <v>4.3345889880798804E-3</v>
      </c>
      <c r="K70" s="35">
        <v>10741</v>
      </c>
      <c r="L70" s="59">
        <v>0.11085195314515713</v>
      </c>
      <c r="M70" s="35">
        <v>69</v>
      </c>
      <c r="N70" s="59">
        <v>7.1211104804169462E-4</v>
      </c>
      <c r="O70" s="35">
        <v>1960</v>
      </c>
      <c r="P70" s="59">
        <v>2.0228081944372776E-2</v>
      </c>
      <c r="Q70" s="37">
        <v>26562</v>
      </c>
      <c r="R70" s="59">
        <v>0.27413179214613759</v>
      </c>
    </row>
    <row r="71" spans="1:18" x14ac:dyDescent="0.2">
      <c r="A71" s="63" t="s">
        <v>303</v>
      </c>
      <c r="C71" s="35">
        <v>90213</v>
      </c>
      <c r="D71" s="59">
        <v>0.95437464666954874</v>
      </c>
      <c r="E71" s="35">
        <v>79266</v>
      </c>
      <c r="F71" s="59">
        <v>0.87865385254896744</v>
      </c>
      <c r="G71" s="35">
        <v>4394</v>
      </c>
      <c r="H71" s="59">
        <v>4.8706949109330142E-2</v>
      </c>
      <c r="I71" s="35">
        <v>410</v>
      </c>
      <c r="J71" s="59">
        <v>4.5447995300012195E-3</v>
      </c>
      <c r="K71" s="35">
        <v>389</v>
      </c>
      <c r="L71" s="59">
        <v>4.312017115049937E-3</v>
      </c>
      <c r="M71" s="35">
        <v>63</v>
      </c>
      <c r="N71" s="59">
        <v>6.9834724485384584E-4</v>
      </c>
      <c r="O71" s="35">
        <v>1575</v>
      </c>
      <c r="P71" s="59">
        <v>1.7458681121346149E-2</v>
      </c>
      <c r="Q71" s="37">
        <v>10947</v>
      </c>
      <c r="R71" s="59">
        <v>0.12134614745103256</v>
      </c>
    </row>
    <row r="72" spans="1:18" x14ac:dyDescent="0.2">
      <c r="A72" s="63" t="s">
        <v>304</v>
      </c>
      <c r="C72" s="35">
        <v>95289</v>
      </c>
      <c r="D72" s="59">
        <v>0.9384713870436252</v>
      </c>
      <c r="E72" s="35">
        <v>76653</v>
      </c>
      <c r="F72" s="59">
        <v>0.80442653401756758</v>
      </c>
      <c r="G72" s="35">
        <v>7818</v>
      </c>
      <c r="H72" s="59">
        <v>8.2045146868998525E-2</v>
      </c>
      <c r="I72" s="35">
        <v>538</v>
      </c>
      <c r="J72" s="59">
        <v>5.6459822225020722E-3</v>
      </c>
      <c r="K72" s="35">
        <v>2453</v>
      </c>
      <c r="L72" s="59">
        <v>2.5742740505199972E-2</v>
      </c>
      <c r="M72" s="35">
        <v>46</v>
      </c>
      <c r="N72" s="59">
        <v>4.8274197441467538E-4</v>
      </c>
      <c r="O72" s="35">
        <v>1918</v>
      </c>
      <c r="P72" s="59">
        <v>2.0128241454942332E-2</v>
      </c>
      <c r="Q72" s="37">
        <v>18636</v>
      </c>
      <c r="R72" s="59">
        <v>0.19557346598243239</v>
      </c>
    </row>
    <row r="73" spans="1:18" x14ac:dyDescent="0.2">
      <c r="A73" s="63" t="s">
        <v>305</v>
      </c>
      <c r="C73" s="35">
        <v>106047</v>
      </c>
      <c r="D73" s="59">
        <v>0.94281780719869501</v>
      </c>
      <c r="E73" s="35">
        <v>71656</v>
      </c>
      <c r="F73" s="59">
        <v>0.67570039699378581</v>
      </c>
      <c r="G73" s="35">
        <v>14455</v>
      </c>
      <c r="H73" s="59">
        <v>0.13630748630324291</v>
      </c>
      <c r="I73" s="35">
        <v>872</v>
      </c>
      <c r="J73" s="59">
        <v>8.2227691495280388E-3</v>
      </c>
      <c r="K73" s="35">
        <v>8533</v>
      </c>
      <c r="L73" s="59">
        <v>8.0464322423076565E-2</v>
      </c>
      <c r="M73" s="35">
        <v>62</v>
      </c>
      <c r="N73" s="59">
        <v>5.8464643035635144E-4</v>
      </c>
      <c r="O73" s="35">
        <v>4405</v>
      </c>
      <c r="P73" s="59">
        <v>4.1538185898705289E-2</v>
      </c>
      <c r="Q73" s="37">
        <v>34391</v>
      </c>
      <c r="R73" s="59">
        <v>0.32429960300621424</v>
      </c>
    </row>
    <row r="74" spans="1:18" x14ac:dyDescent="0.2">
      <c r="A74" s="63" t="s">
        <v>306</v>
      </c>
      <c r="C74" s="35">
        <v>102343</v>
      </c>
      <c r="D74" s="59">
        <v>0.94665976178146038</v>
      </c>
      <c r="E74" s="35">
        <v>91434</v>
      </c>
      <c r="F74" s="59">
        <v>0.89340746313866115</v>
      </c>
      <c r="G74" s="35">
        <v>1580</v>
      </c>
      <c r="H74" s="59">
        <v>1.5438281074426194E-2</v>
      </c>
      <c r="I74" s="35">
        <v>300</v>
      </c>
      <c r="J74" s="59">
        <v>2.9313191913467457E-3</v>
      </c>
      <c r="K74" s="35">
        <v>2387</v>
      </c>
      <c r="L74" s="59">
        <v>2.3323529699148939E-2</v>
      </c>
      <c r="M74" s="35">
        <v>43</v>
      </c>
      <c r="N74" s="59">
        <v>4.2015575075970025E-4</v>
      </c>
      <c r="O74" s="35">
        <v>1140</v>
      </c>
      <c r="P74" s="59">
        <v>1.1139012927117635E-2</v>
      </c>
      <c r="Q74" s="37">
        <v>10909</v>
      </c>
      <c r="R74" s="59">
        <v>0.10659253686133884</v>
      </c>
    </row>
    <row r="75" spans="1:18" x14ac:dyDescent="0.2">
      <c r="A75" s="63" t="s">
        <v>307</v>
      </c>
      <c r="C75" s="35">
        <v>98047</v>
      </c>
      <c r="D75" s="59">
        <v>0.9374687649800606</v>
      </c>
      <c r="E75" s="35">
        <v>83608</v>
      </c>
      <c r="F75" s="59">
        <v>0.85273389292890145</v>
      </c>
      <c r="G75" s="35">
        <v>3017</v>
      </c>
      <c r="H75" s="59">
        <v>3.077095678603119E-2</v>
      </c>
      <c r="I75" s="35">
        <v>584</v>
      </c>
      <c r="J75" s="59">
        <v>5.9563270676308297E-3</v>
      </c>
      <c r="K75" s="35">
        <v>1546</v>
      </c>
      <c r="L75" s="59">
        <v>1.5767948024926821E-2</v>
      </c>
      <c r="M75" s="35">
        <v>49</v>
      </c>
      <c r="N75" s="59">
        <v>4.9976031903066899E-4</v>
      </c>
      <c r="O75" s="35">
        <v>3112</v>
      </c>
      <c r="P75" s="59">
        <v>3.1739879853539626E-2</v>
      </c>
      <c r="Q75" s="37">
        <v>14439</v>
      </c>
      <c r="R75" s="59">
        <v>0.14726610707109855</v>
      </c>
    </row>
    <row r="76" spans="1:18" x14ac:dyDescent="0.2">
      <c r="A76" s="63" t="s">
        <v>308</v>
      </c>
      <c r="C76" s="35">
        <v>100794</v>
      </c>
      <c r="D76" s="59">
        <v>0.92043177173244439</v>
      </c>
      <c r="E76" s="35">
        <v>49736</v>
      </c>
      <c r="F76" s="59">
        <v>0.49344206996448203</v>
      </c>
      <c r="G76" s="35">
        <v>24531</v>
      </c>
      <c r="H76" s="59">
        <v>0.2433775819989285</v>
      </c>
      <c r="I76" s="35">
        <v>1738</v>
      </c>
      <c r="J76" s="59">
        <v>1.7243089866460306E-2</v>
      </c>
      <c r="K76" s="35">
        <v>1442</v>
      </c>
      <c r="L76" s="59">
        <v>1.4306407127408377E-2</v>
      </c>
      <c r="M76" s="35">
        <v>113</v>
      </c>
      <c r="N76" s="59">
        <v>1.121098478084013E-3</v>
      </c>
      <c r="O76" s="35">
        <v>15214</v>
      </c>
      <c r="P76" s="59">
        <v>0.15094152429708119</v>
      </c>
      <c r="Q76" s="37">
        <v>51058</v>
      </c>
      <c r="R76" s="59">
        <v>0.50655793003551797</v>
      </c>
    </row>
    <row r="77" spans="1:18" x14ac:dyDescent="0.2">
      <c r="A77" s="63" t="s">
        <v>312</v>
      </c>
      <c r="C77" s="35">
        <v>98123</v>
      </c>
      <c r="D77" s="59">
        <v>0.94093128012800276</v>
      </c>
      <c r="E77" s="35">
        <v>70145</v>
      </c>
      <c r="F77" s="59">
        <v>0.71486807374417827</v>
      </c>
      <c r="G77" s="35">
        <v>14367</v>
      </c>
      <c r="H77" s="59">
        <v>0.14641827094564985</v>
      </c>
      <c r="I77" s="35">
        <v>657</v>
      </c>
      <c r="J77" s="59">
        <v>6.695677873689145E-3</v>
      </c>
      <c r="K77" s="35">
        <v>3366</v>
      </c>
      <c r="L77" s="59">
        <v>3.4303883900818358E-2</v>
      </c>
      <c r="M77" s="35">
        <v>58</v>
      </c>
      <c r="N77" s="59">
        <v>5.9109485034089862E-4</v>
      </c>
      <c r="O77" s="35">
        <v>3734</v>
      </c>
      <c r="P77" s="59">
        <v>3.8054278813326133E-2</v>
      </c>
      <c r="Q77" s="37">
        <v>27978</v>
      </c>
      <c r="R77" s="59">
        <v>0.28513192625582179</v>
      </c>
    </row>
    <row r="78" spans="1:18" x14ac:dyDescent="0.2">
      <c r="A78" s="63" t="s">
        <v>313</v>
      </c>
      <c r="C78" s="35">
        <v>103428</v>
      </c>
      <c r="D78" s="59">
        <v>0.91299261321885761</v>
      </c>
      <c r="E78" s="35">
        <v>70048</v>
      </c>
      <c r="F78" s="59">
        <v>0.67726341029508452</v>
      </c>
      <c r="G78" s="35">
        <v>8309</v>
      </c>
      <c r="H78" s="59">
        <v>8.0336079204857483E-2</v>
      </c>
      <c r="I78" s="35">
        <v>1144</v>
      </c>
      <c r="J78" s="59">
        <v>1.1060834590246356E-2</v>
      </c>
      <c r="K78" s="35">
        <v>3451</v>
      </c>
      <c r="L78" s="59">
        <v>3.3366206443129522E-2</v>
      </c>
      <c r="M78" s="35">
        <v>79</v>
      </c>
      <c r="N78" s="59">
        <v>7.6381637467610314E-4</v>
      </c>
      <c r="O78" s="35">
        <v>11398</v>
      </c>
      <c r="P78" s="59">
        <v>0.11020226631086359</v>
      </c>
      <c r="Q78" s="37">
        <v>33380</v>
      </c>
      <c r="R78" s="59">
        <v>0.32273658970491548</v>
      </c>
    </row>
    <row r="79" spans="1:18" x14ac:dyDescent="0.2">
      <c r="A79" s="63" t="s">
        <v>314</v>
      </c>
      <c r="C79" s="35">
        <v>89724</v>
      </c>
      <c r="D79" s="59">
        <v>0.9337746868173511</v>
      </c>
      <c r="E79" s="35">
        <v>73537</v>
      </c>
      <c r="F79" s="59">
        <v>0.81959119076278364</v>
      </c>
      <c r="G79" s="35">
        <v>5179</v>
      </c>
      <c r="H79" s="59">
        <v>5.7721456912308858E-2</v>
      </c>
      <c r="I79" s="35">
        <v>719</v>
      </c>
      <c r="J79" s="59">
        <v>8.0134635103205377E-3</v>
      </c>
      <c r="K79" s="35">
        <v>1552</v>
      </c>
      <c r="L79" s="59">
        <v>1.72974900806919E-2</v>
      </c>
      <c r="M79" s="35">
        <v>110</v>
      </c>
      <c r="N79" s="59">
        <v>1.2259819000490393E-3</v>
      </c>
      <c r="O79" s="35">
        <v>2685</v>
      </c>
      <c r="P79" s="59">
        <v>2.9925103651197004E-2</v>
      </c>
      <c r="Q79" s="37">
        <v>16187</v>
      </c>
      <c r="R79" s="59">
        <v>0.18040880923721636</v>
      </c>
    </row>
    <row r="80" spans="1:18" x14ac:dyDescent="0.2">
      <c r="A80" s="63" t="s">
        <v>315</v>
      </c>
      <c r="C80" s="35">
        <v>83954</v>
      </c>
      <c r="D80" s="59">
        <v>0.94338566357767339</v>
      </c>
      <c r="E80" s="35">
        <v>57431</v>
      </c>
      <c r="F80" s="59">
        <v>0.68407699454463156</v>
      </c>
      <c r="G80" s="35">
        <v>17014</v>
      </c>
      <c r="H80" s="59">
        <v>0.20265859875646186</v>
      </c>
      <c r="I80" s="35">
        <v>609</v>
      </c>
      <c r="J80" s="59">
        <v>7.2539724134645161E-3</v>
      </c>
      <c r="K80" s="35">
        <v>1855</v>
      </c>
      <c r="L80" s="59">
        <v>2.2095433213426399E-2</v>
      </c>
      <c r="M80" s="35">
        <v>44</v>
      </c>
      <c r="N80" s="59">
        <v>5.2409652905162352E-4</v>
      </c>
      <c r="O80" s="35">
        <v>2248</v>
      </c>
      <c r="P80" s="59">
        <v>2.6776568120637494E-2</v>
      </c>
      <c r="Q80" s="37">
        <v>26523</v>
      </c>
      <c r="R80" s="59">
        <v>0.31592300545536839</v>
      </c>
    </row>
    <row r="81" spans="1:18" x14ac:dyDescent="0.2">
      <c r="A81" s="63" t="s">
        <v>316</v>
      </c>
      <c r="C81" s="35">
        <v>97571</v>
      </c>
      <c r="D81" s="59">
        <v>0.93881378688339767</v>
      </c>
      <c r="E81" s="35">
        <v>84731</v>
      </c>
      <c r="F81" s="59">
        <v>0.86840352153816192</v>
      </c>
      <c r="G81" s="35">
        <v>1496</v>
      </c>
      <c r="H81" s="59">
        <v>1.533242459337303E-2</v>
      </c>
      <c r="I81" s="35">
        <v>662</v>
      </c>
      <c r="J81" s="59">
        <v>6.7848028615059806E-3</v>
      </c>
      <c r="K81" s="35">
        <v>756</v>
      </c>
      <c r="L81" s="59">
        <v>7.748203872052147E-3</v>
      </c>
      <c r="M81" s="35">
        <v>23</v>
      </c>
      <c r="N81" s="59">
        <v>2.3572577917618966E-4</v>
      </c>
      <c r="O81" s="35">
        <v>3933</v>
      </c>
      <c r="P81" s="59">
        <v>4.0309108239128429E-2</v>
      </c>
      <c r="Q81" s="37">
        <v>12840</v>
      </c>
      <c r="R81" s="59">
        <v>0.13159647846183806</v>
      </c>
    </row>
    <row r="82" spans="1:18" x14ac:dyDescent="0.2">
      <c r="A82" s="63" t="s">
        <v>317</v>
      </c>
      <c r="C82" s="35">
        <v>84301</v>
      </c>
      <c r="D82" s="59">
        <v>0.95346437171563803</v>
      </c>
      <c r="E82" s="35">
        <v>77822</v>
      </c>
      <c r="F82" s="59">
        <v>0.92314444668509266</v>
      </c>
      <c r="G82" s="35">
        <v>1073</v>
      </c>
      <c r="H82" s="59">
        <v>1.2728200139974616E-2</v>
      </c>
      <c r="I82" s="35">
        <v>356</v>
      </c>
      <c r="J82" s="59">
        <v>4.2229629541761073E-3</v>
      </c>
      <c r="K82" s="35">
        <v>383</v>
      </c>
      <c r="L82" s="59">
        <v>4.5432438523860929E-3</v>
      </c>
      <c r="M82" s="35">
        <v>16</v>
      </c>
      <c r="N82" s="59">
        <v>1.8979608782813964E-4</v>
      </c>
      <c r="O82" s="35">
        <v>728</v>
      </c>
      <c r="P82" s="59">
        <v>8.6357219961803542E-3</v>
      </c>
      <c r="Q82" s="37">
        <v>6479</v>
      </c>
      <c r="R82" s="59">
        <v>7.6855553314907302E-2</v>
      </c>
    </row>
    <row r="83" spans="1:18" x14ac:dyDescent="0.2">
      <c r="A83" s="63" t="s">
        <v>318</v>
      </c>
      <c r="C83" s="35">
        <v>88619</v>
      </c>
      <c r="D83" s="59">
        <v>0.94398492422618163</v>
      </c>
      <c r="E83" s="35">
        <v>80249</v>
      </c>
      <c r="F83" s="59">
        <v>0.90555072839910178</v>
      </c>
      <c r="G83" s="35">
        <v>1017</v>
      </c>
      <c r="H83" s="59">
        <v>1.1476094291291936E-2</v>
      </c>
      <c r="I83" s="35">
        <v>397</v>
      </c>
      <c r="J83" s="59">
        <v>4.4798519504846588E-3</v>
      </c>
      <c r="K83" s="35">
        <v>423</v>
      </c>
      <c r="L83" s="59">
        <v>4.773242758324964E-3</v>
      </c>
      <c r="M83" s="35">
        <v>21</v>
      </c>
      <c r="N83" s="59">
        <v>2.3696949864024646E-4</v>
      </c>
      <c r="O83" s="35">
        <v>1548</v>
      </c>
      <c r="P83" s="59">
        <v>1.7468037328338168E-2</v>
      </c>
      <c r="Q83" s="37">
        <v>8370</v>
      </c>
      <c r="R83" s="59">
        <v>9.4449271600898221E-2</v>
      </c>
    </row>
    <row r="84" spans="1:18" x14ac:dyDescent="0.2">
      <c r="A84" s="63" t="s">
        <v>319</v>
      </c>
      <c r="C84" s="35">
        <v>84913</v>
      </c>
      <c r="D84" s="59">
        <v>0.94111620128837759</v>
      </c>
      <c r="E84" s="35">
        <v>75065</v>
      </c>
      <c r="F84" s="59">
        <v>0.88402247005758838</v>
      </c>
      <c r="G84" s="35">
        <v>2860</v>
      </c>
      <c r="H84" s="59">
        <v>3.3681532863048064E-2</v>
      </c>
      <c r="I84" s="35">
        <v>453</v>
      </c>
      <c r="J84" s="59">
        <v>5.3348721632729967E-3</v>
      </c>
      <c r="K84" s="35">
        <v>456</v>
      </c>
      <c r="L84" s="59">
        <v>5.3702024424999708E-3</v>
      </c>
      <c r="M84" s="35">
        <v>23</v>
      </c>
      <c r="N84" s="59">
        <v>2.7086547407346344E-4</v>
      </c>
      <c r="O84" s="35">
        <v>1056</v>
      </c>
      <c r="P84" s="59">
        <v>1.2436258287894669E-2</v>
      </c>
      <c r="Q84" s="37">
        <v>9848</v>
      </c>
      <c r="R84" s="59">
        <v>0.11597752994241164</v>
      </c>
    </row>
    <row r="85" spans="1:18" x14ac:dyDescent="0.2">
      <c r="A85" s="63" t="s">
        <v>320</v>
      </c>
      <c r="C85" s="35">
        <v>84730</v>
      </c>
      <c r="D85" s="59">
        <v>0.95879853652779412</v>
      </c>
      <c r="E85" s="35">
        <v>79220</v>
      </c>
      <c r="F85" s="59">
        <v>0.93496990440221883</v>
      </c>
      <c r="G85" s="35">
        <v>543</v>
      </c>
      <c r="H85" s="59">
        <v>6.4085919981116488E-3</v>
      </c>
      <c r="I85" s="35">
        <v>346</v>
      </c>
      <c r="J85" s="59">
        <v>4.0835595420748256E-3</v>
      </c>
      <c r="K85" s="35">
        <v>335</v>
      </c>
      <c r="L85" s="59">
        <v>3.9537353947834298E-3</v>
      </c>
      <c r="M85" s="35">
        <v>26</v>
      </c>
      <c r="N85" s="59">
        <v>3.0685707541602738E-4</v>
      </c>
      <c r="O85" s="35">
        <v>769</v>
      </c>
      <c r="P85" s="59">
        <v>9.0758881151894247E-3</v>
      </c>
      <c r="Q85" s="37">
        <v>5510</v>
      </c>
      <c r="R85" s="59">
        <v>6.5030095597781182E-2</v>
      </c>
    </row>
    <row r="86" spans="1:18" x14ac:dyDescent="0.2">
      <c r="A86" s="63" t="s">
        <v>321</v>
      </c>
      <c r="C86" s="35">
        <v>89654</v>
      </c>
      <c r="D86" s="59">
        <v>0.95143551877216848</v>
      </c>
      <c r="E86" s="35">
        <v>83374</v>
      </c>
      <c r="F86" s="59">
        <v>0.92995293015370206</v>
      </c>
      <c r="G86" s="35">
        <v>430</v>
      </c>
      <c r="H86" s="59">
        <v>4.7962165659089385E-3</v>
      </c>
      <c r="I86" s="35">
        <v>326</v>
      </c>
      <c r="J86" s="59">
        <v>3.6362013964798003E-3</v>
      </c>
      <c r="K86" s="35">
        <v>362</v>
      </c>
      <c r="L86" s="59">
        <v>4.0377451089745019E-3</v>
      </c>
      <c r="M86" s="35">
        <v>36</v>
      </c>
      <c r="N86" s="59">
        <v>4.0154371249470183E-4</v>
      </c>
      <c r="O86" s="35">
        <v>772</v>
      </c>
      <c r="P86" s="59">
        <v>8.610881834608607E-3</v>
      </c>
      <c r="Q86" s="37">
        <v>6280</v>
      </c>
      <c r="R86" s="59">
        <v>7.0047069846297993E-2</v>
      </c>
    </row>
    <row r="87" spans="1:18" x14ac:dyDescent="0.2">
      <c r="A87" s="63" t="s">
        <v>322</v>
      </c>
      <c r="C87" s="35">
        <v>103390</v>
      </c>
      <c r="D87" s="59">
        <v>0.94909565722023415</v>
      </c>
      <c r="E87" s="35">
        <v>89990</v>
      </c>
      <c r="F87" s="59">
        <v>0.87039365509236866</v>
      </c>
      <c r="G87" s="35">
        <v>4186</v>
      </c>
      <c r="H87" s="59">
        <v>4.0487474610697356E-2</v>
      </c>
      <c r="I87" s="35">
        <v>372</v>
      </c>
      <c r="J87" s="59">
        <v>3.5980268884805108E-3</v>
      </c>
      <c r="K87" s="35">
        <v>2142</v>
      </c>
      <c r="L87" s="59">
        <v>2.0717670954637779E-2</v>
      </c>
      <c r="M87" s="35">
        <v>45</v>
      </c>
      <c r="N87" s="59">
        <v>4.3524518812264242E-4</v>
      </c>
      <c r="O87" s="35">
        <v>1392</v>
      </c>
      <c r="P87" s="59">
        <v>1.3463584485927072E-2</v>
      </c>
      <c r="Q87" s="37">
        <v>13400</v>
      </c>
      <c r="R87" s="59">
        <v>0.12960634490763129</v>
      </c>
    </row>
    <row r="88" spans="1:18" x14ac:dyDescent="0.2">
      <c r="A88" s="63" t="s">
        <v>323</v>
      </c>
      <c r="C88" s="35">
        <v>97960</v>
      </c>
      <c r="D88" s="59">
        <v>0.95176602694977541</v>
      </c>
      <c r="E88" s="35">
        <v>90653</v>
      </c>
      <c r="F88" s="59">
        <v>0.92540832993058386</v>
      </c>
      <c r="G88" s="35">
        <v>494</v>
      </c>
      <c r="H88" s="59">
        <v>5.0428746427113105E-3</v>
      </c>
      <c r="I88" s="35">
        <v>448</v>
      </c>
      <c r="J88" s="59">
        <v>4.5732952225398119E-3</v>
      </c>
      <c r="K88" s="35">
        <v>396</v>
      </c>
      <c r="L88" s="59">
        <v>4.0424663127807264E-3</v>
      </c>
      <c r="M88" s="35">
        <v>44</v>
      </c>
      <c r="N88" s="59">
        <v>4.4916292364230296E-4</v>
      </c>
      <c r="O88" s="35">
        <v>1200</v>
      </c>
      <c r="P88" s="59">
        <v>1.2249897917517355E-2</v>
      </c>
      <c r="Q88" s="37">
        <v>7307</v>
      </c>
      <c r="R88" s="59">
        <v>7.4591670069416083E-2</v>
      </c>
    </row>
    <row r="89" spans="1:18" x14ac:dyDescent="0.2">
      <c r="A89" s="63" t="s">
        <v>324</v>
      </c>
      <c r="C89" s="35">
        <v>102154</v>
      </c>
      <c r="D89" s="59">
        <v>0.95160248252638158</v>
      </c>
      <c r="E89" s="35">
        <v>91387</v>
      </c>
      <c r="F89" s="59">
        <v>0.8946003093368835</v>
      </c>
      <c r="G89" s="35">
        <v>2120</v>
      </c>
      <c r="H89" s="59">
        <v>2.0752980793703624E-2</v>
      </c>
      <c r="I89" s="35">
        <v>384</v>
      </c>
      <c r="J89" s="59">
        <v>3.7590304833878263E-3</v>
      </c>
      <c r="K89" s="35">
        <v>1363</v>
      </c>
      <c r="L89" s="59">
        <v>1.3342600387650019E-2</v>
      </c>
      <c r="M89" s="35">
        <v>45</v>
      </c>
      <c r="N89" s="59">
        <v>4.405113847720109E-4</v>
      </c>
      <c r="O89" s="35">
        <v>1911</v>
      </c>
      <c r="P89" s="59">
        <v>1.8707050139984728E-2</v>
      </c>
      <c r="Q89" s="37">
        <v>10767</v>
      </c>
      <c r="R89" s="59">
        <v>0.10539969066311647</v>
      </c>
    </row>
    <row r="90" spans="1:18" x14ac:dyDescent="0.2">
      <c r="A90" s="63" t="s">
        <v>325</v>
      </c>
      <c r="C90" s="35">
        <v>94136</v>
      </c>
      <c r="D90" s="59">
        <v>0.94459080479306523</v>
      </c>
      <c r="E90" s="35">
        <v>83872</v>
      </c>
      <c r="F90" s="59">
        <v>0.89096626157899206</v>
      </c>
      <c r="G90" s="35">
        <v>875</v>
      </c>
      <c r="H90" s="59">
        <v>9.2950624628197493E-3</v>
      </c>
      <c r="I90" s="35">
        <v>455</v>
      </c>
      <c r="J90" s="59">
        <v>4.8334324806662702E-3</v>
      </c>
      <c r="K90" s="35">
        <v>1593</v>
      </c>
      <c r="L90" s="59">
        <v>1.6922325146596414E-2</v>
      </c>
      <c r="M90" s="35">
        <v>38</v>
      </c>
      <c r="N90" s="59">
        <v>4.0367128409960059E-4</v>
      </c>
      <c r="O90" s="35">
        <v>2087</v>
      </c>
      <c r="P90" s="59">
        <v>2.2170051839891222E-2</v>
      </c>
      <c r="Q90" s="37">
        <v>10264</v>
      </c>
      <c r="R90" s="59">
        <v>0.1090337384210079</v>
      </c>
    </row>
    <row r="91" spans="1:18" x14ac:dyDescent="0.2">
      <c r="A91" s="63" t="s">
        <v>326</v>
      </c>
      <c r="C91" s="35">
        <v>99910</v>
      </c>
      <c r="D91" s="59">
        <v>0.91309178260434387</v>
      </c>
      <c r="E91" s="35">
        <v>73537</v>
      </c>
      <c r="F91" s="59">
        <v>0.73603242918626766</v>
      </c>
      <c r="G91" s="35">
        <v>2831</v>
      </c>
      <c r="H91" s="59">
        <v>2.8335501951756582E-2</v>
      </c>
      <c r="I91" s="35">
        <v>885</v>
      </c>
      <c r="J91" s="59">
        <v>8.8579721749574621E-3</v>
      </c>
      <c r="K91" s="35">
        <v>5365</v>
      </c>
      <c r="L91" s="59">
        <v>5.3698328495646083E-2</v>
      </c>
      <c r="M91" s="35">
        <v>103</v>
      </c>
      <c r="N91" s="59">
        <v>1.0309278350515464E-3</v>
      </c>
      <c r="O91" s="35">
        <v>8506</v>
      </c>
      <c r="P91" s="59">
        <v>8.5136622960664599E-2</v>
      </c>
      <c r="Q91" s="37">
        <v>26373</v>
      </c>
      <c r="R91" s="59">
        <v>0.26396757081373234</v>
      </c>
    </row>
    <row r="92" spans="1:18" x14ac:dyDescent="0.2">
      <c r="A92" s="63" t="s">
        <v>327</v>
      </c>
      <c r="C92" s="35">
        <v>90713</v>
      </c>
      <c r="D92" s="59">
        <v>0.93612822858906664</v>
      </c>
      <c r="E92" s="35">
        <v>79980</v>
      </c>
      <c r="F92" s="59">
        <v>0.88168178761588745</v>
      </c>
      <c r="G92" s="35">
        <v>2208</v>
      </c>
      <c r="H92" s="59">
        <v>2.4340502463814449E-2</v>
      </c>
      <c r="I92" s="35">
        <v>699</v>
      </c>
      <c r="J92" s="59">
        <v>7.7056210245499543E-3</v>
      </c>
      <c r="K92" s="35">
        <v>736</v>
      </c>
      <c r="L92" s="59">
        <v>8.1135008212714823E-3</v>
      </c>
      <c r="M92" s="35">
        <v>31</v>
      </c>
      <c r="N92" s="59">
        <v>3.4173712698290211E-4</v>
      </c>
      <c r="O92" s="35">
        <v>1265</v>
      </c>
      <c r="P92" s="59">
        <v>1.3945079536560361E-2</v>
      </c>
      <c r="Q92" s="37">
        <v>10733</v>
      </c>
      <c r="R92" s="59">
        <v>0.11831821238411253</v>
      </c>
    </row>
    <row r="93" spans="1:18" x14ac:dyDescent="0.2">
      <c r="A93" s="63" t="s">
        <v>328</v>
      </c>
      <c r="C93" s="35">
        <v>85111</v>
      </c>
      <c r="D93" s="59">
        <v>0.93634195344902527</v>
      </c>
      <c r="E93" s="35">
        <v>53740</v>
      </c>
      <c r="F93" s="59">
        <v>0.63141074596703128</v>
      </c>
      <c r="G93" s="35">
        <v>22116</v>
      </c>
      <c r="H93" s="59">
        <v>0.25984890319700155</v>
      </c>
      <c r="I93" s="35">
        <v>944</v>
      </c>
      <c r="J93" s="59">
        <v>1.1091398291642678E-2</v>
      </c>
      <c r="K93" s="35">
        <v>447</v>
      </c>
      <c r="L93" s="59">
        <v>5.2519650808943615E-3</v>
      </c>
      <c r="M93" s="35">
        <v>60</v>
      </c>
      <c r="N93" s="59">
        <v>7.0496175582474647E-4</v>
      </c>
      <c r="O93" s="35">
        <v>2386</v>
      </c>
      <c r="P93" s="59">
        <v>2.8033979156630754E-2</v>
      </c>
      <c r="Q93" s="37">
        <v>31371</v>
      </c>
      <c r="R93" s="59">
        <v>0.36858925403296872</v>
      </c>
    </row>
    <row r="94" spans="1:18" x14ac:dyDescent="0.2">
      <c r="A94" s="63" t="s">
        <v>329</v>
      </c>
      <c r="C94" s="35">
        <v>97290</v>
      </c>
      <c r="D94" s="59">
        <v>0.94517422139993823</v>
      </c>
      <c r="E94" s="35">
        <v>86052</v>
      </c>
      <c r="F94" s="59">
        <v>0.8844896700585877</v>
      </c>
      <c r="G94" s="35">
        <v>1864</v>
      </c>
      <c r="H94" s="59">
        <v>1.9159214718881695E-2</v>
      </c>
      <c r="I94" s="35">
        <v>416</v>
      </c>
      <c r="J94" s="59">
        <v>4.275876246274026E-3</v>
      </c>
      <c r="K94" s="35">
        <v>1938</v>
      </c>
      <c r="L94" s="59">
        <v>1.9919827320382361E-2</v>
      </c>
      <c r="M94" s="35">
        <v>55</v>
      </c>
      <c r="N94" s="59">
        <v>5.6532017679103712E-4</v>
      </c>
      <c r="O94" s="35">
        <v>1631</v>
      </c>
      <c r="P94" s="59">
        <v>1.6764312879021481E-2</v>
      </c>
      <c r="Q94" s="37">
        <v>11238</v>
      </c>
      <c r="R94" s="59">
        <v>0.11551032994141228</v>
      </c>
    </row>
    <row r="95" spans="1:18" x14ac:dyDescent="0.2">
      <c r="A95" s="63" t="s">
        <v>330</v>
      </c>
      <c r="C95" s="35">
        <v>90570</v>
      </c>
      <c r="D95" s="59">
        <v>0.94552280004416478</v>
      </c>
      <c r="E95" s="35">
        <v>75063</v>
      </c>
      <c r="F95" s="59">
        <v>0.82878436568400138</v>
      </c>
      <c r="G95" s="35">
        <v>6315</v>
      </c>
      <c r="H95" s="59">
        <v>6.97250745279894E-2</v>
      </c>
      <c r="I95" s="35">
        <v>390</v>
      </c>
      <c r="J95" s="59">
        <v>4.3060616098045713E-3</v>
      </c>
      <c r="K95" s="35">
        <v>2013</v>
      </c>
      <c r="L95" s="59">
        <v>2.2225902616760516E-2</v>
      </c>
      <c r="M95" s="35">
        <v>69</v>
      </c>
      <c r="N95" s="59">
        <v>7.6184166942696262E-4</v>
      </c>
      <c r="O95" s="35">
        <v>1786</v>
      </c>
      <c r="P95" s="59">
        <v>1.9719553936181959E-2</v>
      </c>
      <c r="Q95" s="37">
        <v>15507</v>
      </c>
      <c r="R95" s="59">
        <v>0.17121563431599868</v>
      </c>
    </row>
    <row r="96" spans="1:18" x14ac:dyDescent="0.2">
      <c r="A96" s="63" t="s">
        <v>331</v>
      </c>
      <c r="C96" s="35">
        <v>77994</v>
      </c>
      <c r="D96" s="59">
        <v>0.93091776290483874</v>
      </c>
      <c r="E96" s="35">
        <v>38610</v>
      </c>
      <c r="F96" s="59">
        <v>0.49503807985229631</v>
      </c>
      <c r="G96" s="35">
        <v>28838</v>
      </c>
      <c r="H96" s="59">
        <v>0.36974639074800625</v>
      </c>
      <c r="I96" s="35">
        <v>667</v>
      </c>
      <c r="J96" s="59">
        <v>8.5519398928122683E-3</v>
      </c>
      <c r="K96" s="35">
        <v>457</v>
      </c>
      <c r="L96" s="59">
        <v>5.8594250839808194E-3</v>
      </c>
      <c r="M96" s="35">
        <v>34</v>
      </c>
      <c r="N96" s="59">
        <v>4.3593096904890119E-4</v>
      </c>
      <c r="O96" s="35">
        <v>4000</v>
      </c>
      <c r="P96" s="59">
        <v>5.1285996358694255E-2</v>
      </c>
      <c r="Q96" s="37">
        <v>39384</v>
      </c>
      <c r="R96" s="59">
        <v>0.50496192014770369</v>
      </c>
    </row>
    <row r="97" spans="1:18" x14ac:dyDescent="0.2">
      <c r="A97" s="63" t="s">
        <v>332</v>
      </c>
      <c r="C97" s="35">
        <v>83134</v>
      </c>
      <c r="D97" s="59">
        <v>0.93658430966872763</v>
      </c>
      <c r="E97" s="35">
        <v>74000</v>
      </c>
      <c r="F97" s="59">
        <v>0.89012918902013616</v>
      </c>
      <c r="G97" s="35">
        <v>1664</v>
      </c>
      <c r="H97" s="59">
        <v>2.0015877980128466E-2</v>
      </c>
      <c r="I97" s="35">
        <v>427</v>
      </c>
      <c r="J97" s="59">
        <v>5.1362859961026778E-3</v>
      </c>
      <c r="K97" s="35">
        <v>500</v>
      </c>
      <c r="L97" s="59">
        <v>6.0143864122982173E-3</v>
      </c>
      <c r="M97" s="35">
        <v>15</v>
      </c>
      <c r="N97" s="59">
        <v>1.8043159236894653E-4</v>
      </c>
      <c r="O97" s="35">
        <v>1256</v>
      </c>
      <c r="P97" s="59">
        <v>1.5108138667693121E-2</v>
      </c>
      <c r="Q97" s="37">
        <v>9134</v>
      </c>
      <c r="R97" s="59">
        <v>0.10987081097986383</v>
      </c>
    </row>
    <row r="98" spans="1:18" x14ac:dyDescent="0.2">
      <c r="A98" s="63" t="s">
        <v>333</v>
      </c>
      <c r="C98" s="35">
        <v>83394</v>
      </c>
      <c r="D98" s="59">
        <v>0.95918171571096233</v>
      </c>
      <c r="E98" s="35">
        <v>78318</v>
      </c>
      <c r="F98" s="59">
        <v>0.9391323116770991</v>
      </c>
      <c r="G98" s="35">
        <v>368</v>
      </c>
      <c r="H98" s="59">
        <v>4.4127874907067656E-3</v>
      </c>
      <c r="I98" s="35">
        <v>556</v>
      </c>
      <c r="J98" s="59">
        <v>6.6671463174808737E-3</v>
      </c>
      <c r="K98" s="35">
        <v>232</v>
      </c>
      <c r="L98" s="59">
        <v>2.7819747224020913E-3</v>
      </c>
      <c r="M98" s="35">
        <v>19</v>
      </c>
      <c r="N98" s="59">
        <v>2.2783413674844712E-4</v>
      </c>
      <c r="O98" s="35">
        <v>497</v>
      </c>
      <c r="P98" s="59">
        <v>5.9596613665251694E-3</v>
      </c>
      <c r="Q98" s="37">
        <v>5076</v>
      </c>
      <c r="R98" s="59">
        <v>6.0867688322900931E-2</v>
      </c>
    </row>
    <row r="99" spans="1:18" x14ac:dyDescent="0.2">
      <c r="A99" s="63" t="s">
        <v>334</v>
      </c>
      <c r="C99" s="35">
        <v>85763</v>
      </c>
      <c r="D99" s="59">
        <v>0.94433496962559604</v>
      </c>
      <c r="E99" s="35">
        <v>76907</v>
      </c>
      <c r="F99" s="59">
        <v>0.89673868684630897</v>
      </c>
      <c r="G99" s="35">
        <v>1101</v>
      </c>
      <c r="H99" s="59">
        <v>1.2837703904947356E-2</v>
      </c>
      <c r="I99" s="35">
        <v>341</v>
      </c>
      <c r="J99" s="59">
        <v>3.9760735981717059E-3</v>
      </c>
      <c r="K99" s="35">
        <v>1749</v>
      </c>
      <c r="L99" s="59">
        <v>2.0393409745461329E-2</v>
      </c>
      <c r="M99" s="35">
        <v>94</v>
      </c>
      <c r="N99" s="59">
        <v>1.0960437484696197E-3</v>
      </c>
      <c r="O99" s="35">
        <v>797</v>
      </c>
      <c r="P99" s="59">
        <v>9.2930517822370946E-3</v>
      </c>
      <c r="Q99" s="37">
        <v>8856</v>
      </c>
      <c r="R99" s="59">
        <v>0.10326131315369098</v>
      </c>
    </row>
    <row r="100" spans="1:18" x14ac:dyDescent="0.2">
      <c r="A100" s="63" t="s">
        <v>335</v>
      </c>
      <c r="C100" s="35">
        <v>82847</v>
      </c>
      <c r="D100" s="59">
        <v>0.9465279370405687</v>
      </c>
      <c r="E100" s="35">
        <v>71348</v>
      </c>
      <c r="F100" s="59">
        <v>0.86120197472449211</v>
      </c>
      <c r="G100" s="35">
        <v>2296</v>
      </c>
      <c r="H100" s="59">
        <v>2.77137373712989E-2</v>
      </c>
      <c r="I100" s="35">
        <v>2507</v>
      </c>
      <c r="J100" s="59">
        <v>3.0260600866657814E-2</v>
      </c>
      <c r="K100" s="35">
        <v>1261</v>
      </c>
      <c r="L100" s="59">
        <v>1.5220828756623655E-2</v>
      </c>
      <c r="M100" s="35">
        <v>49</v>
      </c>
      <c r="N100" s="59">
        <v>5.9145171219235457E-4</v>
      </c>
      <c r="O100" s="35">
        <v>956</v>
      </c>
      <c r="P100" s="59">
        <v>1.1539343609303898E-2</v>
      </c>
      <c r="Q100" s="37">
        <v>11499</v>
      </c>
      <c r="R100" s="59">
        <v>0.13879802527550786</v>
      </c>
    </row>
    <row r="101" spans="1:18" x14ac:dyDescent="0.2">
      <c r="A101" s="63" t="s">
        <v>336</v>
      </c>
      <c r="C101" s="35">
        <v>88733</v>
      </c>
      <c r="D101" s="59">
        <v>0.93606662684683251</v>
      </c>
      <c r="E101" s="35">
        <v>77377</v>
      </c>
      <c r="F101" s="59">
        <v>0.87202055605017303</v>
      </c>
      <c r="G101" s="35">
        <v>1521</v>
      </c>
      <c r="H101" s="59">
        <v>1.7141311575174963E-2</v>
      </c>
      <c r="I101" s="35">
        <v>804</v>
      </c>
      <c r="J101" s="59">
        <v>9.0608905367788768E-3</v>
      </c>
      <c r="K101" s="35">
        <v>362</v>
      </c>
      <c r="L101" s="59">
        <v>4.0796546944203401E-3</v>
      </c>
      <c r="M101" s="35">
        <v>67</v>
      </c>
      <c r="N101" s="59">
        <v>7.5507421139823963E-4</v>
      </c>
      <c r="O101" s="35">
        <v>2929</v>
      </c>
      <c r="P101" s="59">
        <v>3.3009139778887225E-2</v>
      </c>
      <c r="Q101" s="37">
        <v>11356</v>
      </c>
      <c r="R101" s="59">
        <v>0.12797944394982702</v>
      </c>
    </row>
    <row r="102" spans="1:18" x14ac:dyDescent="0.2">
      <c r="A102" s="63" t="s">
        <v>337</v>
      </c>
      <c r="C102" s="35">
        <v>94355</v>
      </c>
      <c r="D102" s="59">
        <v>0.95055905887340364</v>
      </c>
      <c r="E102" s="35">
        <v>85374</v>
      </c>
      <c r="F102" s="59">
        <v>0.90481691484288063</v>
      </c>
      <c r="G102" s="35">
        <v>1032</v>
      </c>
      <c r="H102" s="59">
        <v>1.0937417200996238E-2</v>
      </c>
      <c r="I102" s="35">
        <v>1681</v>
      </c>
      <c r="J102" s="59">
        <v>1.7815696041545228E-2</v>
      </c>
      <c r="K102" s="35">
        <v>463</v>
      </c>
      <c r="L102" s="59">
        <v>4.9070001589740873E-3</v>
      </c>
      <c r="M102" s="35">
        <v>43</v>
      </c>
      <c r="N102" s="59">
        <v>4.5572571670817656E-4</v>
      </c>
      <c r="O102" s="35">
        <v>1097</v>
      </c>
      <c r="P102" s="59">
        <v>1.1626304912299296E-2</v>
      </c>
      <c r="Q102" s="37">
        <v>8981</v>
      </c>
      <c r="R102" s="59">
        <v>9.5183085157119388E-2</v>
      </c>
    </row>
    <row r="103" spans="1:18" x14ac:dyDescent="0.2">
      <c r="A103" s="63" t="s">
        <v>338</v>
      </c>
      <c r="C103" s="35">
        <v>84128</v>
      </c>
      <c r="D103" s="59">
        <v>0.95095568657284146</v>
      </c>
      <c r="E103" s="35">
        <v>77082</v>
      </c>
      <c r="F103" s="59">
        <v>0.91624667173830354</v>
      </c>
      <c r="G103" s="35">
        <v>1124</v>
      </c>
      <c r="H103" s="59">
        <v>1.3360593381513883E-2</v>
      </c>
      <c r="I103" s="35">
        <v>541</v>
      </c>
      <c r="J103" s="59">
        <v>6.4306770635222518E-3</v>
      </c>
      <c r="K103" s="35">
        <v>575</v>
      </c>
      <c r="L103" s="59">
        <v>6.8348231266641309E-3</v>
      </c>
      <c r="M103" s="35">
        <v>31</v>
      </c>
      <c r="N103" s="59">
        <v>3.6848611639406616E-4</v>
      </c>
      <c r="O103" s="35">
        <v>649</v>
      </c>
      <c r="P103" s="59">
        <v>7.7144351464435148E-3</v>
      </c>
      <c r="Q103" s="37">
        <v>7046</v>
      </c>
      <c r="R103" s="59">
        <v>8.3753328261696458E-2</v>
      </c>
    </row>
    <row r="104" spans="1:18" x14ac:dyDescent="0.2">
      <c r="A104" s="63" t="s">
        <v>339</v>
      </c>
      <c r="C104" s="35">
        <v>90208</v>
      </c>
      <c r="D104" s="59">
        <v>0.95807467186945727</v>
      </c>
      <c r="E104" s="35">
        <v>84473</v>
      </c>
      <c r="F104" s="59">
        <v>0.93642470734302941</v>
      </c>
      <c r="G104" s="35">
        <v>299</v>
      </c>
      <c r="H104" s="59">
        <v>3.3145619013834693E-3</v>
      </c>
      <c r="I104" s="35">
        <v>594</v>
      </c>
      <c r="J104" s="59">
        <v>6.5847818375310398E-3</v>
      </c>
      <c r="K104" s="35">
        <v>354</v>
      </c>
      <c r="L104" s="59">
        <v>3.9242639233770839E-3</v>
      </c>
      <c r="M104" s="35">
        <v>45</v>
      </c>
      <c r="N104" s="59">
        <v>4.9884710890386657E-4</v>
      </c>
      <c r="O104" s="35">
        <v>661</v>
      </c>
      <c r="P104" s="59">
        <v>7.3275097552323518E-3</v>
      </c>
      <c r="Q104" s="37">
        <v>5735</v>
      </c>
      <c r="R104" s="59">
        <v>6.3575292656970553E-2</v>
      </c>
    </row>
    <row r="105" spans="1:18" x14ac:dyDescent="0.2">
      <c r="A105" s="63" t="s">
        <v>340</v>
      </c>
      <c r="C105" s="35">
        <v>95238</v>
      </c>
      <c r="D105" s="59">
        <v>0.94718494718494728</v>
      </c>
      <c r="E105" s="35">
        <v>86508</v>
      </c>
      <c r="F105" s="59">
        <v>0.90833490833490838</v>
      </c>
      <c r="G105" s="35">
        <v>650</v>
      </c>
      <c r="H105" s="59">
        <v>6.8250068250068248E-3</v>
      </c>
      <c r="I105" s="35">
        <v>1002</v>
      </c>
      <c r="J105" s="59">
        <v>1.052101052101052E-2</v>
      </c>
      <c r="K105" s="35">
        <v>879</v>
      </c>
      <c r="L105" s="59">
        <v>9.2295092295092297E-3</v>
      </c>
      <c r="M105" s="35">
        <v>84</v>
      </c>
      <c r="N105" s="59">
        <v>8.8200088200088202E-4</v>
      </c>
      <c r="O105" s="35">
        <v>1085</v>
      </c>
      <c r="P105" s="59">
        <v>1.1392511392511392E-2</v>
      </c>
      <c r="Q105" s="37">
        <v>8730</v>
      </c>
      <c r="R105" s="59">
        <v>9.1665091665091666E-2</v>
      </c>
    </row>
    <row r="106" spans="1:18" x14ac:dyDescent="0.2">
      <c r="A106" s="63" t="s">
        <v>341</v>
      </c>
      <c r="C106" s="35">
        <v>91948</v>
      </c>
      <c r="D106" s="59">
        <v>0.95576847783529828</v>
      </c>
      <c r="E106" s="35">
        <v>85634</v>
      </c>
      <c r="F106" s="59">
        <v>0.93133075216426675</v>
      </c>
      <c r="G106" s="35">
        <v>310</v>
      </c>
      <c r="H106" s="59">
        <v>3.3714708313394527E-3</v>
      </c>
      <c r="I106" s="35">
        <v>919</v>
      </c>
      <c r="J106" s="59">
        <v>9.9947796580676027E-3</v>
      </c>
      <c r="K106" s="35">
        <v>381</v>
      </c>
      <c r="L106" s="59">
        <v>4.1436464088397788E-3</v>
      </c>
      <c r="M106" s="35">
        <v>66</v>
      </c>
      <c r="N106" s="59">
        <v>7.1779701570452866E-4</v>
      </c>
      <c r="O106" s="35">
        <v>571</v>
      </c>
      <c r="P106" s="59">
        <v>6.2100317570800891E-3</v>
      </c>
      <c r="Q106" s="37">
        <v>6314</v>
      </c>
      <c r="R106" s="59">
        <v>6.8669247835733235E-2</v>
      </c>
    </row>
    <row r="107" spans="1:18" x14ac:dyDescent="0.2">
      <c r="A107" s="63" t="s">
        <v>342</v>
      </c>
      <c r="C107" s="35">
        <v>91357</v>
      </c>
      <c r="D107" s="59">
        <v>0.95874426699650828</v>
      </c>
      <c r="E107" s="35">
        <v>85459</v>
      </c>
      <c r="F107" s="59">
        <v>0.93544008669286427</v>
      </c>
      <c r="G107" s="35">
        <v>404</v>
      </c>
      <c r="H107" s="59">
        <v>4.4222117626454456E-3</v>
      </c>
      <c r="I107" s="35">
        <v>748</v>
      </c>
      <c r="J107" s="59">
        <v>8.1876594021257267E-3</v>
      </c>
      <c r="K107" s="35">
        <v>444</v>
      </c>
      <c r="L107" s="59">
        <v>4.8600545114222231E-3</v>
      </c>
      <c r="M107" s="35">
        <v>38</v>
      </c>
      <c r="N107" s="59">
        <v>4.1595061133793796E-4</v>
      </c>
      <c r="O107" s="35">
        <v>495</v>
      </c>
      <c r="P107" s="59">
        <v>5.4183040161126135E-3</v>
      </c>
      <c r="Q107" s="37">
        <v>5898</v>
      </c>
      <c r="R107" s="59">
        <v>6.4559913307135744E-2</v>
      </c>
    </row>
    <row r="108" spans="1:18" x14ac:dyDescent="0.2">
      <c r="A108" s="63" t="s">
        <v>343</v>
      </c>
      <c r="C108" s="35">
        <v>93246</v>
      </c>
      <c r="D108" s="59">
        <v>0.93083885635844965</v>
      </c>
      <c r="E108" s="35">
        <v>73640</v>
      </c>
      <c r="F108" s="59">
        <v>0.78973897003624816</v>
      </c>
      <c r="G108" s="35">
        <v>3026</v>
      </c>
      <c r="H108" s="59">
        <v>3.2451794178838769E-2</v>
      </c>
      <c r="I108" s="35">
        <v>9005</v>
      </c>
      <c r="J108" s="59">
        <v>9.6572507131673202E-2</v>
      </c>
      <c r="K108" s="35">
        <v>499</v>
      </c>
      <c r="L108" s="59">
        <v>5.3514359865302532E-3</v>
      </c>
      <c r="M108" s="35">
        <v>83</v>
      </c>
      <c r="N108" s="59">
        <v>8.9011861098599408E-4</v>
      </c>
      <c r="O108" s="35">
        <v>544</v>
      </c>
      <c r="P108" s="59">
        <v>5.8340304141732621E-3</v>
      </c>
      <c r="Q108" s="37">
        <v>19606</v>
      </c>
      <c r="R108" s="59">
        <v>0.21026102996375179</v>
      </c>
    </row>
    <row r="109" spans="1:18" x14ac:dyDescent="0.2">
      <c r="A109" s="63" t="s">
        <v>344</v>
      </c>
      <c r="C109" s="35">
        <v>86352</v>
      </c>
      <c r="D109" s="59">
        <v>0.95665415971836198</v>
      </c>
      <c r="E109" s="35">
        <v>79562</v>
      </c>
      <c r="F109" s="59">
        <v>0.9213683527885862</v>
      </c>
      <c r="G109" s="35">
        <v>327</v>
      </c>
      <c r="H109" s="59">
        <v>3.7868260144524736E-3</v>
      </c>
      <c r="I109" s="35">
        <v>1783</v>
      </c>
      <c r="J109" s="59">
        <v>2.0648045210302019E-2</v>
      </c>
      <c r="K109" s="35">
        <v>425</v>
      </c>
      <c r="L109" s="59">
        <v>4.9217157680192698E-3</v>
      </c>
      <c r="M109" s="35">
        <v>41</v>
      </c>
      <c r="N109" s="59">
        <v>4.7480081526774133E-4</v>
      </c>
      <c r="O109" s="35">
        <v>471</v>
      </c>
      <c r="P109" s="59">
        <v>5.4544191217342965E-3</v>
      </c>
      <c r="Q109" s="37">
        <v>6790</v>
      </c>
      <c r="R109" s="59">
        <v>7.8631647211413747E-2</v>
      </c>
    </row>
    <row r="110" spans="1:18" x14ac:dyDescent="0.2">
      <c r="A110" s="63" t="s">
        <v>345</v>
      </c>
      <c r="C110" s="35">
        <v>84119</v>
      </c>
      <c r="D110" s="59">
        <v>0.94242680012838953</v>
      </c>
      <c r="E110" s="35">
        <v>74341</v>
      </c>
      <c r="F110" s="59">
        <v>0.88375991155387013</v>
      </c>
      <c r="G110" s="35">
        <v>1477</v>
      </c>
      <c r="H110" s="59">
        <v>1.7558458849962554E-2</v>
      </c>
      <c r="I110" s="35">
        <v>2475</v>
      </c>
      <c r="J110" s="59">
        <v>2.9422603692388163E-2</v>
      </c>
      <c r="K110" s="35">
        <v>477</v>
      </c>
      <c r="L110" s="59">
        <v>5.6705381661693553E-3</v>
      </c>
      <c r="M110" s="35">
        <v>51</v>
      </c>
      <c r="N110" s="59">
        <v>6.0628395487345309E-4</v>
      </c>
      <c r="O110" s="35">
        <v>455</v>
      </c>
      <c r="P110" s="59">
        <v>5.4090039111259047E-3</v>
      </c>
      <c r="Q110" s="37">
        <v>9778</v>
      </c>
      <c r="R110" s="59">
        <v>0.11624008844612989</v>
      </c>
    </row>
    <row r="111" spans="1:18" x14ac:dyDescent="0.2">
      <c r="A111" s="63" t="s">
        <v>346</v>
      </c>
      <c r="C111" s="35">
        <v>83518</v>
      </c>
      <c r="D111" s="59">
        <v>0.95665605019277278</v>
      </c>
      <c r="E111" s="35">
        <v>75150</v>
      </c>
      <c r="F111" s="59">
        <v>0.89980602983787927</v>
      </c>
      <c r="G111" s="35">
        <v>1082</v>
      </c>
      <c r="H111" s="59">
        <v>1.2955291074977849E-2</v>
      </c>
      <c r="I111" s="35">
        <v>2047</v>
      </c>
      <c r="J111" s="59">
        <v>2.4509686534639238E-2</v>
      </c>
      <c r="K111" s="35">
        <v>1030</v>
      </c>
      <c r="L111" s="59">
        <v>1.2332670801503867E-2</v>
      </c>
      <c r="M111" s="35">
        <v>62</v>
      </c>
      <c r="N111" s="59">
        <v>7.4235494144974734E-4</v>
      </c>
      <c r="O111" s="35">
        <v>527</v>
      </c>
      <c r="P111" s="59">
        <v>6.3100170023228522E-3</v>
      </c>
      <c r="Q111" s="37">
        <v>8368</v>
      </c>
      <c r="R111" s="59">
        <v>0.10019397016212074</v>
      </c>
    </row>
    <row r="112" spans="1:18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</row>
    <row r="113" spans="1:18" x14ac:dyDescent="0.2">
      <c r="A113" s="72" t="s">
        <v>309</v>
      </c>
      <c r="B113" s="5"/>
      <c r="C113" s="15">
        <f>SUM(C2:C111)</f>
        <v>10077331</v>
      </c>
      <c r="D113" s="12">
        <f>F113+H113+J113+L113+N113+P113</f>
        <v>0.94417539723563715</v>
      </c>
      <c r="E113" s="15">
        <f>SUM(E2:E111)</f>
        <v>7444974</v>
      </c>
      <c r="F113" s="12">
        <f>E113/C113</f>
        <v>0.73878430707495868</v>
      </c>
      <c r="G113" s="15">
        <f>SUM(G2:G111)</f>
        <v>1405371</v>
      </c>
      <c r="H113" s="12">
        <f>G113/C113</f>
        <v>0.13945865229593035</v>
      </c>
      <c r="I113" s="15">
        <f>SUM(I2:I111)</f>
        <v>77765</v>
      </c>
      <c r="J113" s="12">
        <f>I113/C113</f>
        <v>7.716825020434478E-3</v>
      </c>
      <c r="K113" s="15">
        <f>SUM(K2:K111)</f>
        <v>342484</v>
      </c>
      <c r="L113" s="12">
        <f>K113/C113</f>
        <v>3.3985586064405347E-2</v>
      </c>
      <c r="M113" s="15">
        <f>SUM(M2:M111)</f>
        <v>5533</v>
      </c>
      <c r="N113" s="12">
        <f>M113/C113</f>
        <v>5.4905410966455304E-4</v>
      </c>
      <c r="O113" s="15">
        <f>SUM(O2:O111)</f>
        <v>238641</v>
      </c>
      <c r="P113" s="12">
        <f>O113/C113</f>
        <v>2.3680972670243737E-2</v>
      </c>
      <c r="Q113" s="15">
        <f>SUM(Q2:Q111)</f>
        <v>2632357</v>
      </c>
      <c r="R113" s="59">
        <f t="shared" ref="R113" si="0">Q113/$C113</f>
        <v>0.26121569292504138</v>
      </c>
    </row>
    <row r="114" spans="1:18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</row>
    <row r="115" spans="1:18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</row>
    <row r="116" spans="1:18" x14ac:dyDescent="0.2">
      <c r="A116" s="72" t="s">
        <v>161</v>
      </c>
      <c r="B116" s="5"/>
      <c r="C116" s="15"/>
      <c r="D116" s="12"/>
      <c r="E116" s="15"/>
      <c r="F116" s="15">
        <f>COUNTIF(F$2:F$111,("&gt;90%"))</f>
        <v>18</v>
      </c>
      <c r="G116" s="15"/>
      <c r="H116" s="15">
        <f>COUNTIF(H$2:H$111,("&gt;90%"))</f>
        <v>3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3</v>
      </c>
    </row>
    <row r="117" spans="1:18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39</v>
      </c>
      <c r="G117" s="15"/>
      <c r="H117" s="15">
        <f>COUNTIF(H$2:H$111,("&gt;80%"))-(H116)</f>
        <v>0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1</v>
      </c>
    </row>
    <row r="118" spans="1:18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16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4</v>
      </c>
    </row>
    <row r="119" spans="1:18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11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3</v>
      </c>
    </row>
    <row r="120" spans="1:18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6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2</v>
      </c>
    </row>
    <row r="121" spans="1:18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5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</row>
    <row r="122" spans="1:18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0</v>
      </c>
      <c r="G122" s="32"/>
      <c r="H122" s="32">
        <f>COUNTIF(H$2:H$111,("&gt;50%"))-(SUM(H$116:H121))</f>
        <v>1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2</v>
      </c>
    </row>
    <row r="123" spans="1:18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2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</row>
    <row r="124" spans="1:18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0</v>
      </c>
      <c r="G124" s="15"/>
      <c r="H124" s="15">
        <f>COUNTIF(H$2:H$111,("&gt;40%"))-(SUM(H$116:H123))</f>
        <v>1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5</v>
      </c>
    </row>
    <row r="125" spans="1:18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6</v>
      </c>
    </row>
    <row r="126" spans="1:18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3</v>
      </c>
      <c r="G126" s="15"/>
      <c r="H126" s="15">
        <f>COUNTIF(H$2:H$111,("&gt;30%"))-(SUM(H$116:H125))</f>
        <v>1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11</v>
      </c>
    </row>
    <row r="127" spans="1:18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4</v>
      </c>
      <c r="G127" s="15"/>
      <c r="H127" s="15">
        <f>COUNTIF(H$2:H$111,("&gt;20%"))-(SUM(H$116:H126))</f>
        <v>13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1</v>
      </c>
      <c r="Q127" s="15"/>
      <c r="R127" s="15">
        <f>COUNTIF(R$2:R$111,("&gt;20%"))-(SUM(R$116:R126))</f>
        <v>16</v>
      </c>
    </row>
    <row r="128" spans="1:18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1</v>
      </c>
      <c r="G128" s="15"/>
      <c r="H128" s="15">
        <f>COUNTIF(H$2:H$111,("&gt;10%"))-(SUM(H$116:H127))</f>
        <v>8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3</v>
      </c>
      <c r="Q128" s="15"/>
      <c r="R128" s="15">
        <f>COUNTIF(R$2:R$111,("&gt;10%"))-(SUM(R$116:R127))</f>
        <v>39</v>
      </c>
    </row>
    <row r="129" spans="1:18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106</v>
      </c>
      <c r="Q129" s="15"/>
      <c r="R129" s="15">
        <f>COUNTIF(R$2:R$111,("&lt;10%"))</f>
        <v>18</v>
      </c>
    </row>
    <row r="130" spans="1:18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</row>
    <row r="131" spans="1:18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</row>
    <row r="132" spans="1:18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</row>
    <row r="133" spans="1:18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</row>
    <row r="134" spans="1:18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</row>
    <row r="135" spans="1:18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</row>
    <row r="136" spans="1:18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</row>
    <row r="137" spans="1:18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</row>
    <row r="138" spans="1:18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</row>
    <row r="139" spans="1:18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</row>
    <row r="140" spans="1:18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</row>
    <row r="141" spans="1:18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</row>
    <row r="142" spans="1:18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</row>
    <row r="143" spans="1:18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</row>
    <row r="144" spans="1:18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</row>
    <row r="145" spans="3:16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</row>
    <row r="146" spans="3:16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</row>
    <row r="147" spans="3:16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</row>
    <row r="148" spans="3:16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</row>
    <row r="149" spans="3:16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</row>
    <row r="150" spans="3:16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</row>
    <row r="151" spans="3:16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</row>
    <row r="152" spans="3:16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</row>
    <row r="153" spans="3:16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</row>
    <row r="154" spans="3:16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</row>
    <row r="155" spans="3:16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</row>
    <row r="156" spans="3:16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</row>
    <row r="157" spans="3:16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</row>
    <row r="158" spans="3:16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</row>
    <row r="159" spans="3:16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</row>
    <row r="160" spans="3:16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</row>
    <row r="161" spans="3:20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</row>
    <row r="162" spans="3:20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  <c r="S162" s="15"/>
      <c r="T162" s="12"/>
    </row>
    <row r="163" spans="3:20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  <c r="S163" s="15"/>
      <c r="T163" s="12"/>
    </row>
    <row r="164" spans="3:20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  <c r="S164" s="15"/>
      <c r="T164" s="12"/>
    </row>
    <row r="165" spans="3:20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5"/>
      <c r="S165" s="15"/>
      <c r="T165" s="15"/>
    </row>
    <row r="166" spans="3:20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5"/>
      <c r="S166" s="15"/>
      <c r="T166" s="15"/>
    </row>
    <row r="167" spans="3:20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5"/>
      <c r="S167" s="15"/>
      <c r="T167" s="15"/>
    </row>
    <row r="168" spans="3:20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5"/>
      <c r="S168" s="15"/>
      <c r="T168" s="15"/>
    </row>
    <row r="169" spans="3:20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5"/>
      <c r="S169" s="15"/>
      <c r="T169" s="15"/>
    </row>
    <row r="170" spans="3:20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5"/>
      <c r="S170" s="15"/>
      <c r="T170" s="15"/>
    </row>
    <row r="171" spans="3:20" ht="13.5" thickBot="1" x14ac:dyDescent="0.25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32"/>
      <c r="R171" s="32"/>
      <c r="S171" s="32"/>
      <c r="T171" s="32"/>
    </row>
    <row r="172" spans="3:20" ht="13.5" thickTop="1" x14ac:dyDescent="0.2">
      <c r="Q172" s="15"/>
      <c r="R172" s="15"/>
      <c r="S172" s="15"/>
      <c r="T172" s="15"/>
    </row>
    <row r="173" spans="3:20" x14ac:dyDescent="0.2">
      <c r="Q173" s="15"/>
      <c r="R173" s="15"/>
      <c r="S173" s="15"/>
      <c r="T173" s="15"/>
    </row>
    <row r="174" spans="3:20" x14ac:dyDescent="0.2">
      <c r="Q174" s="15"/>
      <c r="R174" s="15"/>
      <c r="S174" s="15"/>
      <c r="T174" s="15"/>
    </row>
    <row r="175" spans="3:20" x14ac:dyDescent="0.2">
      <c r="Q175" s="15"/>
      <c r="R175" s="15"/>
      <c r="S175" s="15"/>
      <c r="T175" s="15"/>
    </row>
    <row r="176" spans="3:20" x14ac:dyDescent="0.2">
      <c r="Q176" s="15"/>
      <c r="R176" s="15"/>
      <c r="S176" s="15"/>
      <c r="T176" s="15"/>
    </row>
    <row r="177" spans="17:20" x14ac:dyDescent="0.2">
      <c r="Q177" s="15"/>
      <c r="R177" s="15"/>
      <c r="S177" s="15"/>
      <c r="T177" s="15"/>
    </row>
    <row r="178" spans="17:20" x14ac:dyDescent="0.2">
      <c r="Q178" s="15"/>
      <c r="R178" s="15"/>
      <c r="S178" s="15"/>
      <c r="T178" s="15"/>
    </row>
    <row r="179" spans="17:20" x14ac:dyDescent="0.2">
      <c r="Q179" s="15"/>
      <c r="R179" s="12"/>
      <c r="S179" s="15"/>
      <c r="T179" s="12"/>
    </row>
  </sheetData>
  <phoneticPr fontId="5" type="noConversion"/>
  <printOptions headings="1" gridLines="1"/>
  <pageMargins left="0.25" right="0.25" top="0.75" bottom="0.75" header="0.3" footer="0.3"/>
  <pageSetup scale="72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2" manualBreakCount="2">
    <brk id="55" max="17" man="1"/>
    <brk id="106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71"/>
  <sheetViews>
    <sheetView view="pageBreakPreview" zoomScaleNormal="100" zoomScaleSheetLayoutView="100" workbookViewId="0">
      <pane xSplit="2" ySplit="1" topLeftCell="C107" activePane="bottomRight" state="frozen"/>
      <selection activeCell="B2" sqref="B2"/>
      <selection pane="topRight" activeCell="B2" sqref="B2"/>
      <selection pane="bottomLeft" activeCell="B2" sqref="B2"/>
      <selection pane="bottomRight" activeCell="D113" sqref="D113"/>
    </sheetView>
  </sheetViews>
  <sheetFormatPr defaultColWidth="9.140625" defaultRowHeight="12.75" x14ac:dyDescent="0.2"/>
  <cols>
    <col min="1" max="1" width="12" style="4" bestFit="1" customWidth="1"/>
    <col min="2" max="2" width="3.85546875" customWidth="1"/>
    <col min="3" max="3" width="11.28515625" style="37" customWidth="1"/>
    <col min="4" max="4" width="10" style="5" customWidth="1"/>
    <col min="5" max="5" width="13" customWidth="1"/>
    <col min="6" max="6" width="13.7109375" customWidth="1"/>
    <col min="7" max="7" width="12.85546875" customWidth="1"/>
    <col min="8" max="8" width="13.7109375" customWidth="1"/>
    <col min="9" max="9" width="13" customWidth="1"/>
    <col min="10" max="10" width="13.85546875" customWidth="1"/>
    <col min="11" max="11" width="13" customWidth="1"/>
    <col min="12" max="12" width="13.85546875" customWidth="1"/>
    <col min="13" max="13" width="12.28515625" customWidth="1"/>
    <col min="14" max="14" width="13.140625" customWidth="1"/>
    <col min="15" max="15" width="13" customWidth="1"/>
    <col min="16" max="16" width="13.85546875" customWidth="1"/>
    <col min="17" max="17" width="9.42578125" customWidth="1"/>
    <col min="18" max="18" width="9.7109375" customWidth="1"/>
    <col min="19" max="19" width="19.7109375" style="55" customWidth="1"/>
    <col min="20" max="20" width="11" customWidth="1"/>
  </cols>
  <sheetData>
    <row r="1" spans="1:20" x14ac:dyDescent="0.2">
      <c r="A1" s="1" t="s">
        <v>0</v>
      </c>
      <c r="C1" s="36" t="s">
        <v>5</v>
      </c>
      <c r="D1" s="13" t="s">
        <v>6</v>
      </c>
      <c r="E1" s="9" t="s">
        <v>21</v>
      </c>
      <c r="F1" s="16" t="s">
        <v>22</v>
      </c>
      <c r="G1" s="10" t="s">
        <v>72</v>
      </c>
      <c r="H1" s="16" t="s">
        <v>73</v>
      </c>
      <c r="I1" s="9" t="s">
        <v>74</v>
      </c>
      <c r="J1" s="16" t="s">
        <v>75</v>
      </c>
      <c r="K1" s="10" t="s">
        <v>76</v>
      </c>
      <c r="L1" s="16" t="s">
        <v>77</v>
      </c>
      <c r="M1" s="9" t="s">
        <v>78</v>
      </c>
      <c r="N1" s="16" t="s">
        <v>79</v>
      </c>
      <c r="O1" s="10" t="s">
        <v>80</v>
      </c>
      <c r="P1" s="16" t="s">
        <v>81</v>
      </c>
      <c r="Q1" s="10" t="s">
        <v>33</v>
      </c>
      <c r="R1" s="16" t="s">
        <v>34</v>
      </c>
      <c r="S1" s="61" t="s">
        <v>232</v>
      </c>
      <c r="T1" s="60" t="s">
        <v>231</v>
      </c>
    </row>
    <row r="2" spans="1:20" x14ac:dyDescent="0.2">
      <c r="A2" s="63" t="s">
        <v>233</v>
      </c>
      <c r="C2" s="5">
        <v>81483</v>
      </c>
      <c r="D2" s="59">
        <v>0.98248714455776065</v>
      </c>
      <c r="E2" s="35">
        <v>22339</v>
      </c>
      <c r="F2" s="59">
        <v>0.27415534528674695</v>
      </c>
      <c r="G2" s="35">
        <v>54557</v>
      </c>
      <c r="H2" s="59">
        <v>0.66955070382779225</v>
      </c>
      <c r="I2" s="35">
        <v>414</v>
      </c>
      <c r="J2" s="59">
        <v>5.0808144030043073E-3</v>
      </c>
      <c r="K2" s="35">
        <v>832</v>
      </c>
      <c r="L2" s="59">
        <v>1.0210718800240541E-2</v>
      </c>
      <c r="M2" s="35">
        <v>30</v>
      </c>
      <c r="N2" s="59">
        <v>3.6817495673944258E-4</v>
      </c>
      <c r="O2" s="35">
        <v>402</v>
      </c>
      <c r="P2" s="59">
        <v>4.9335444203085308E-3</v>
      </c>
      <c r="Q2" s="35">
        <v>1482</v>
      </c>
      <c r="R2" s="59">
        <v>1.8187842862928464E-2</v>
      </c>
      <c r="S2" s="58">
        <v>59144</v>
      </c>
      <c r="T2" s="59">
        <v>0.7258446547132531</v>
      </c>
    </row>
    <row r="3" spans="1:20" x14ac:dyDescent="0.2">
      <c r="A3" s="63" t="s">
        <v>234</v>
      </c>
      <c r="C3" s="5">
        <v>73969</v>
      </c>
      <c r="D3" s="59">
        <v>0.98222228230745301</v>
      </c>
      <c r="E3" s="35">
        <v>26932</v>
      </c>
      <c r="F3" s="59">
        <v>0.36409847368492204</v>
      </c>
      <c r="G3" s="35">
        <v>42455</v>
      </c>
      <c r="H3" s="59">
        <v>0.57395665751869029</v>
      </c>
      <c r="I3" s="35">
        <v>468</v>
      </c>
      <c r="J3" s="59">
        <v>6.3269748137733377E-3</v>
      </c>
      <c r="K3" s="35">
        <v>794</v>
      </c>
      <c r="L3" s="59">
        <v>1.0734226500290663E-2</v>
      </c>
      <c r="M3" s="35">
        <v>18</v>
      </c>
      <c r="N3" s="59">
        <v>2.4334518514512838E-4</v>
      </c>
      <c r="O3" s="35">
        <v>359</v>
      </c>
      <c r="P3" s="59">
        <v>4.8533845259500601E-3</v>
      </c>
      <c r="Q3" s="35">
        <v>1628</v>
      </c>
      <c r="R3" s="59">
        <v>2.2009220078681609E-2</v>
      </c>
      <c r="S3" s="58">
        <v>47037</v>
      </c>
      <c r="T3" s="59">
        <v>0.6359015263150779</v>
      </c>
    </row>
    <row r="4" spans="1:20" x14ac:dyDescent="0.2">
      <c r="A4" s="63" t="s">
        <v>235</v>
      </c>
      <c r="C4" s="5">
        <v>72391</v>
      </c>
      <c r="D4" s="59">
        <v>0.98664198588222285</v>
      </c>
      <c r="E4" s="35">
        <v>3771</v>
      </c>
      <c r="F4" s="59">
        <v>5.2092110897763534E-2</v>
      </c>
      <c r="G4" s="35">
        <v>65043</v>
      </c>
      <c r="H4" s="59">
        <v>0.89849566935116243</v>
      </c>
      <c r="I4" s="35">
        <v>537</v>
      </c>
      <c r="J4" s="59">
        <v>7.4180492050116729E-3</v>
      </c>
      <c r="K4" s="35">
        <v>434</v>
      </c>
      <c r="L4" s="59">
        <v>5.9952204003260075E-3</v>
      </c>
      <c r="M4" s="35">
        <v>40</v>
      </c>
      <c r="N4" s="59">
        <v>5.5255487560608365E-4</v>
      </c>
      <c r="O4" s="35">
        <v>463</v>
      </c>
      <c r="P4" s="59">
        <v>6.3958226851404181E-3</v>
      </c>
      <c r="Q4" s="35">
        <v>1136</v>
      </c>
      <c r="R4" s="59">
        <v>1.5692558467212774E-2</v>
      </c>
      <c r="S4" s="58">
        <v>68620</v>
      </c>
      <c r="T4" s="59">
        <v>0.94790788910223645</v>
      </c>
    </row>
    <row r="5" spans="1:20" s="52" customFormat="1" x14ac:dyDescent="0.2">
      <c r="A5" s="63" t="s">
        <v>236</v>
      </c>
      <c r="B5"/>
      <c r="C5" s="5">
        <v>91069</v>
      </c>
      <c r="D5" s="59">
        <v>0.97060470632158036</v>
      </c>
      <c r="E5" s="35">
        <v>29585</v>
      </c>
      <c r="F5" s="59">
        <v>0.32486356498918401</v>
      </c>
      <c r="G5" s="35">
        <v>40521</v>
      </c>
      <c r="H5" s="59">
        <v>0.44494833587719201</v>
      </c>
      <c r="I5" s="35">
        <v>514</v>
      </c>
      <c r="J5" s="59">
        <v>5.644072077216177E-3</v>
      </c>
      <c r="K5" s="35">
        <v>15415</v>
      </c>
      <c r="L5" s="59">
        <v>0.16926725889160965</v>
      </c>
      <c r="M5" s="35">
        <v>64</v>
      </c>
      <c r="N5" s="59">
        <v>7.0276383840823988E-4</v>
      </c>
      <c r="O5" s="35">
        <v>696</v>
      </c>
      <c r="P5" s="59">
        <v>7.6425567426896086E-3</v>
      </c>
      <c r="Q5" s="35">
        <v>1597</v>
      </c>
      <c r="R5" s="59">
        <v>1.7536153905280613E-2</v>
      </c>
      <c r="S5" s="58">
        <v>61484</v>
      </c>
      <c r="T5" s="59">
        <v>0.67513643501081599</v>
      </c>
    </row>
    <row r="6" spans="1:20" x14ac:dyDescent="0.2">
      <c r="A6" s="63" t="s">
        <v>237</v>
      </c>
      <c r="C6" s="5">
        <v>69458</v>
      </c>
      <c r="D6" s="59">
        <v>0.98433585764058851</v>
      </c>
      <c r="E6" s="35">
        <v>8258</v>
      </c>
      <c r="F6" s="59">
        <v>0.11889199228310633</v>
      </c>
      <c r="G6" s="35">
        <v>33930</v>
      </c>
      <c r="H6" s="59">
        <v>0.4884966454548072</v>
      </c>
      <c r="I6" s="35">
        <v>410</v>
      </c>
      <c r="J6" s="59">
        <v>5.9028477641164447E-3</v>
      </c>
      <c r="K6" s="35">
        <v>250</v>
      </c>
      <c r="L6" s="59">
        <v>3.5992974171441734E-3</v>
      </c>
      <c r="M6" s="35">
        <v>26</v>
      </c>
      <c r="N6" s="59">
        <v>3.7432693138299402E-4</v>
      </c>
      <c r="O6" s="35">
        <v>424</v>
      </c>
      <c r="P6" s="59">
        <v>6.1044084194765182E-3</v>
      </c>
      <c r="Q6" s="35">
        <v>25072</v>
      </c>
      <c r="R6" s="59">
        <v>0.36096633937055489</v>
      </c>
      <c r="S6" s="58">
        <v>61200</v>
      </c>
      <c r="T6" s="59">
        <v>0.88110800771689368</v>
      </c>
    </row>
    <row r="7" spans="1:20" x14ac:dyDescent="0.2">
      <c r="A7" s="63" t="s">
        <v>238</v>
      </c>
      <c r="C7" s="5">
        <v>84329</v>
      </c>
      <c r="D7" s="59">
        <v>0.97743362307154125</v>
      </c>
      <c r="E7" s="35">
        <v>18854</v>
      </c>
      <c r="F7" s="59">
        <v>0.22357670552241815</v>
      </c>
      <c r="G7" s="35">
        <v>42688</v>
      </c>
      <c r="H7" s="59">
        <v>0.50620782886077154</v>
      </c>
      <c r="I7" s="35">
        <v>597</v>
      </c>
      <c r="J7" s="59">
        <v>7.0794151478139195E-3</v>
      </c>
      <c r="K7" s="35">
        <v>1304</v>
      </c>
      <c r="L7" s="59">
        <v>1.5463245146983837E-2</v>
      </c>
      <c r="M7" s="35">
        <v>55</v>
      </c>
      <c r="N7" s="59">
        <v>6.5220742567799928E-4</v>
      </c>
      <c r="O7" s="35">
        <v>567</v>
      </c>
      <c r="P7" s="59">
        <v>6.7236656428986468E-3</v>
      </c>
      <c r="Q7" s="35">
        <v>18361</v>
      </c>
      <c r="R7" s="59">
        <v>0.21773055532497718</v>
      </c>
      <c r="S7" s="58">
        <v>65475</v>
      </c>
      <c r="T7" s="59">
        <v>0.77642329447758185</v>
      </c>
    </row>
    <row r="8" spans="1:20" x14ac:dyDescent="0.2">
      <c r="A8" s="63" t="s">
        <v>239</v>
      </c>
      <c r="C8" s="5">
        <v>79207</v>
      </c>
      <c r="D8" s="59">
        <v>0.991692653427096</v>
      </c>
      <c r="E8" s="35">
        <v>2216</v>
      </c>
      <c r="F8" s="59">
        <v>2.7977325236405875E-2</v>
      </c>
      <c r="G8" s="35">
        <v>73739</v>
      </c>
      <c r="H8" s="59">
        <v>0.93096569747623314</v>
      </c>
      <c r="I8" s="35">
        <v>613</v>
      </c>
      <c r="J8" s="59">
        <v>7.7392149683740072E-3</v>
      </c>
      <c r="K8" s="35">
        <v>287</v>
      </c>
      <c r="L8" s="59">
        <v>3.6234171222240459E-3</v>
      </c>
      <c r="M8" s="35">
        <v>49</v>
      </c>
      <c r="N8" s="59">
        <v>6.186321915992273E-4</v>
      </c>
      <c r="O8" s="35">
        <v>564</v>
      </c>
      <c r="P8" s="59">
        <v>7.1205827767747802E-3</v>
      </c>
      <c r="Q8" s="35">
        <v>1081</v>
      </c>
      <c r="R8" s="59">
        <v>1.3647783655484995E-2</v>
      </c>
      <c r="S8" s="58">
        <v>76991</v>
      </c>
      <c r="T8" s="59">
        <v>0.97202267476359416</v>
      </c>
    </row>
    <row r="9" spans="1:20" x14ac:dyDescent="0.2">
      <c r="A9" s="63" t="s">
        <v>240</v>
      </c>
      <c r="C9" s="5">
        <v>83410</v>
      </c>
      <c r="D9" s="59">
        <v>0.9907205371058625</v>
      </c>
      <c r="E9" s="35">
        <v>3570</v>
      </c>
      <c r="F9" s="59">
        <v>4.2800623426447665E-2</v>
      </c>
      <c r="G9" s="35">
        <v>76178</v>
      </c>
      <c r="H9" s="59">
        <v>0.91329576789353795</v>
      </c>
      <c r="I9" s="35">
        <v>828</v>
      </c>
      <c r="J9" s="59">
        <v>9.9268672821004669E-3</v>
      </c>
      <c r="K9" s="35">
        <v>231</v>
      </c>
      <c r="L9" s="59">
        <v>2.7694521040642611E-3</v>
      </c>
      <c r="M9" s="35">
        <v>28</v>
      </c>
      <c r="N9" s="59">
        <v>3.3569116412900129E-4</v>
      </c>
      <c r="O9" s="35">
        <v>622</v>
      </c>
      <c r="P9" s="59">
        <v>7.4571394317228153E-3</v>
      </c>
      <c r="Q9" s="35">
        <v>1179</v>
      </c>
      <c r="R9" s="59">
        <v>1.4134995803860448E-2</v>
      </c>
      <c r="S9" s="58">
        <v>79840</v>
      </c>
      <c r="T9" s="59">
        <v>0.95719937657355236</v>
      </c>
    </row>
    <row r="10" spans="1:20" x14ac:dyDescent="0.2">
      <c r="A10" s="63" t="s">
        <v>241</v>
      </c>
      <c r="C10" s="5">
        <v>89088</v>
      </c>
      <c r="D10" s="59">
        <v>0.97953708692528729</v>
      </c>
      <c r="E10" s="35">
        <v>17506</v>
      </c>
      <c r="F10" s="59">
        <v>0.19650233477011494</v>
      </c>
      <c r="G10" s="35">
        <v>63661</v>
      </c>
      <c r="H10" s="59">
        <v>0.71458557830459768</v>
      </c>
      <c r="I10" s="35">
        <v>539</v>
      </c>
      <c r="J10" s="59">
        <v>6.0501975574712647E-3</v>
      </c>
      <c r="K10" s="35">
        <v>396</v>
      </c>
      <c r="L10" s="59">
        <v>4.4450431034482761E-3</v>
      </c>
      <c r="M10" s="35">
        <v>36</v>
      </c>
      <c r="N10" s="59">
        <v>4.0409482758620689E-4</v>
      </c>
      <c r="O10" s="35">
        <v>639</v>
      </c>
      <c r="P10" s="59">
        <v>7.1726831896551727E-3</v>
      </c>
      <c r="Q10" s="35">
        <v>4488</v>
      </c>
      <c r="R10" s="59">
        <v>5.0377155172413791E-2</v>
      </c>
      <c r="S10" s="58">
        <v>71582</v>
      </c>
      <c r="T10" s="59">
        <v>0.80349766522988508</v>
      </c>
    </row>
    <row r="11" spans="1:20" x14ac:dyDescent="0.2">
      <c r="A11" s="63" t="s">
        <v>242</v>
      </c>
      <c r="C11" s="5">
        <v>88981</v>
      </c>
      <c r="D11" s="59">
        <v>0.97557905620300978</v>
      </c>
      <c r="E11" s="35">
        <v>22046</v>
      </c>
      <c r="F11" s="59">
        <v>0.247760757914611</v>
      </c>
      <c r="G11" s="35">
        <v>60503</v>
      </c>
      <c r="H11" s="59">
        <v>0.67995414751463801</v>
      </c>
      <c r="I11" s="35">
        <v>636</v>
      </c>
      <c r="J11" s="59">
        <v>7.1475933064362052E-3</v>
      </c>
      <c r="K11" s="35">
        <v>593</v>
      </c>
      <c r="L11" s="59">
        <v>6.6643440734538836E-3</v>
      </c>
      <c r="M11" s="35">
        <v>24</v>
      </c>
      <c r="N11" s="59">
        <v>2.6972050212966813E-4</v>
      </c>
      <c r="O11" s="35">
        <v>646</v>
      </c>
      <c r="P11" s="59">
        <v>7.2599768489902336E-3</v>
      </c>
      <c r="Q11" s="35">
        <v>2360</v>
      </c>
      <c r="R11" s="59">
        <v>2.6522516042750698E-2</v>
      </c>
      <c r="S11" s="58">
        <v>66935</v>
      </c>
      <c r="T11" s="59">
        <v>0.75223924208538906</v>
      </c>
    </row>
    <row r="12" spans="1:20" x14ac:dyDescent="0.2">
      <c r="A12" s="63" t="s">
        <v>244</v>
      </c>
      <c r="C12" s="5">
        <v>95989</v>
      </c>
      <c r="D12" s="59">
        <v>0.96394378522539048</v>
      </c>
      <c r="E12" s="35">
        <v>60913</v>
      </c>
      <c r="F12" s="59">
        <v>0.63458312931690086</v>
      </c>
      <c r="G12" s="35">
        <v>25639</v>
      </c>
      <c r="H12" s="59">
        <v>0.26710352227859441</v>
      </c>
      <c r="I12" s="35">
        <v>504</v>
      </c>
      <c r="J12" s="59">
        <v>5.2506016314369354E-3</v>
      </c>
      <c r="K12" s="35">
        <v>1433</v>
      </c>
      <c r="L12" s="59">
        <v>1.4928793924303827E-2</v>
      </c>
      <c r="M12" s="35">
        <v>55</v>
      </c>
      <c r="N12" s="59">
        <v>5.7298232089093544E-4</v>
      </c>
      <c r="O12" s="35">
        <v>484</v>
      </c>
      <c r="P12" s="59">
        <v>5.0422444238402316E-3</v>
      </c>
      <c r="Q12" s="35">
        <v>3500</v>
      </c>
      <c r="R12" s="59">
        <v>3.6462511329423165E-2</v>
      </c>
      <c r="S12" s="58">
        <v>35076</v>
      </c>
      <c r="T12" s="59">
        <v>0.36541687068309908</v>
      </c>
    </row>
    <row r="13" spans="1:20" x14ac:dyDescent="0.2">
      <c r="A13" s="63" t="s">
        <v>245</v>
      </c>
      <c r="C13" s="5">
        <v>95009</v>
      </c>
      <c r="D13" s="59">
        <v>0.95224662926670101</v>
      </c>
      <c r="E13" s="35">
        <v>54207</v>
      </c>
      <c r="F13" s="59">
        <v>0.57054594827858418</v>
      </c>
      <c r="G13" s="35">
        <v>26624</v>
      </c>
      <c r="H13" s="59">
        <v>0.28022608384468839</v>
      </c>
      <c r="I13" s="35">
        <v>539</v>
      </c>
      <c r="J13" s="59">
        <v>5.6731467545179928E-3</v>
      </c>
      <c r="K13" s="35">
        <v>2037</v>
      </c>
      <c r="L13" s="59">
        <v>2.1440074098243323E-2</v>
      </c>
      <c r="M13" s="35">
        <v>53</v>
      </c>
      <c r="N13" s="59">
        <v>5.5784188866317929E-4</v>
      </c>
      <c r="O13" s="35">
        <v>581</v>
      </c>
      <c r="P13" s="59">
        <v>6.1152101379869277E-3</v>
      </c>
      <c r="Q13" s="35">
        <v>6431</v>
      </c>
      <c r="R13" s="59">
        <v>6.7688324264017094E-2</v>
      </c>
      <c r="S13" s="58">
        <v>40802</v>
      </c>
      <c r="T13" s="59">
        <v>0.42945405172141587</v>
      </c>
    </row>
    <row r="14" spans="1:20" x14ac:dyDescent="0.2">
      <c r="A14" s="63" t="s">
        <v>246</v>
      </c>
      <c r="C14" s="5">
        <v>94403</v>
      </c>
      <c r="D14" s="59">
        <v>0.95786150863849673</v>
      </c>
      <c r="E14" s="35">
        <v>72763</v>
      </c>
      <c r="F14" s="59">
        <v>0.77076999671620605</v>
      </c>
      <c r="G14" s="35">
        <v>6613</v>
      </c>
      <c r="H14" s="59">
        <v>7.0050739912926499E-2</v>
      </c>
      <c r="I14" s="35">
        <v>380</v>
      </c>
      <c r="J14" s="59">
        <v>4.0252958062773425E-3</v>
      </c>
      <c r="K14" s="35">
        <v>1648</v>
      </c>
      <c r="L14" s="59">
        <v>1.7457072338802792E-2</v>
      </c>
      <c r="M14" s="35">
        <v>40</v>
      </c>
      <c r="N14" s="59">
        <v>4.2371534802919397E-4</v>
      </c>
      <c r="O14" s="35">
        <v>453</v>
      </c>
      <c r="P14" s="59">
        <v>4.7985763164306219E-3</v>
      </c>
      <c r="Q14" s="35">
        <v>8528</v>
      </c>
      <c r="R14" s="59">
        <v>9.0336112199824153E-2</v>
      </c>
      <c r="S14" s="58">
        <v>21640</v>
      </c>
      <c r="T14" s="59">
        <v>0.22923000328379395</v>
      </c>
    </row>
    <row r="15" spans="1:20" x14ac:dyDescent="0.2">
      <c r="A15" s="63" t="s">
        <v>247</v>
      </c>
      <c r="C15" s="5">
        <v>90644</v>
      </c>
      <c r="D15" s="59">
        <v>0.95483429680949661</v>
      </c>
      <c r="E15" s="35">
        <v>63310</v>
      </c>
      <c r="F15" s="59">
        <v>0.69844667049115217</v>
      </c>
      <c r="G15" s="35">
        <v>6274</v>
      </c>
      <c r="H15" s="59">
        <v>6.9215833370107227E-2</v>
      </c>
      <c r="I15" s="35">
        <v>405</v>
      </c>
      <c r="J15" s="59">
        <v>4.4680287718988571E-3</v>
      </c>
      <c r="K15" s="35">
        <v>725</v>
      </c>
      <c r="L15" s="59">
        <v>7.9983231101893124E-3</v>
      </c>
      <c r="M15" s="35">
        <v>52</v>
      </c>
      <c r="N15" s="59">
        <v>5.7367282997219894E-4</v>
      </c>
      <c r="O15" s="35">
        <v>453</v>
      </c>
      <c r="P15" s="59">
        <v>4.9975729226424256E-3</v>
      </c>
      <c r="Q15" s="35">
        <v>15331</v>
      </c>
      <c r="R15" s="59">
        <v>0.16913419531353427</v>
      </c>
      <c r="S15" s="58">
        <v>27334</v>
      </c>
      <c r="T15" s="59">
        <v>0.30155332950884778</v>
      </c>
    </row>
    <row r="16" spans="1:20" x14ac:dyDescent="0.2">
      <c r="A16" s="63" t="s">
        <v>248</v>
      </c>
      <c r="C16" s="5">
        <v>101115</v>
      </c>
      <c r="D16" s="59">
        <v>0.96326954457795566</v>
      </c>
      <c r="E16" s="35">
        <v>85839</v>
      </c>
      <c r="F16" s="59">
        <v>0.84892449191514607</v>
      </c>
      <c r="G16" s="35">
        <v>4307</v>
      </c>
      <c r="H16" s="59">
        <v>4.2595065024971568E-2</v>
      </c>
      <c r="I16" s="35">
        <v>143</v>
      </c>
      <c r="J16" s="59">
        <v>1.4142313207733768E-3</v>
      </c>
      <c r="K16" s="35">
        <v>2750</v>
      </c>
      <c r="L16" s="59">
        <v>2.7196756168718784E-2</v>
      </c>
      <c r="M16" s="35">
        <v>28</v>
      </c>
      <c r="N16" s="59">
        <v>2.7691242644513672E-4</v>
      </c>
      <c r="O16" s="35">
        <v>517</v>
      </c>
      <c r="P16" s="59">
        <v>5.1129901597191316E-3</v>
      </c>
      <c r="Q16" s="35">
        <v>3817</v>
      </c>
      <c r="R16" s="59">
        <v>3.7749097562181672E-2</v>
      </c>
      <c r="S16" s="58">
        <v>15276</v>
      </c>
      <c r="T16" s="59">
        <v>0.15107550808485387</v>
      </c>
    </row>
    <row r="17" spans="1:20" x14ac:dyDescent="0.2">
      <c r="A17" s="63" t="s">
        <v>249</v>
      </c>
      <c r="C17" s="5">
        <v>92729</v>
      </c>
      <c r="D17" s="59">
        <v>0.95483613540532075</v>
      </c>
      <c r="E17" s="35">
        <v>57465</v>
      </c>
      <c r="F17" s="59">
        <v>0.61970904463544307</v>
      </c>
      <c r="G17" s="35">
        <v>21645</v>
      </c>
      <c r="H17" s="59">
        <v>0.23342212252909014</v>
      </c>
      <c r="I17" s="35">
        <v>599</v>
      </c>
      <c r="J17" s="59">
        <v>6.4596835941291286E-3</v>
      </c>
      <c r="K17" s="35">
        <v>3988</v>
      </c>
      <c r="L17" s="59">
        <v>4.300704202568776E-2</v>
      </c>
      <c r="M17" s="35">
        <v>39</v>
      </c>
      <c r="N17" s="59">
        <v>4.2058040095331557E-4</v>
      </c>
      <c r="O17" s="35">
        <v>564</v>
      </c>
      <c r="P17" s="59">
        <v>6.0822396445556403E-3</v>
      </c>
      <c r="Q17" s="35">
        <v>4241</v>
      </c>
      <c r="R17" s="59">
        <v>4.5735422575461829E-2</v>
      </c>
      <c r="S17" s="58">
        <v>35264</v>
      </c>
      <c r="T17" s="59">
        <v>0.38029095536455693</v>
      </c>
    </row>
    <row r="18" spans="1:20" x14ac:dyDescent="0.2">
      <c r="A18" s="63" t="s">
        <v>250</v>
      </c>
      <c r="C18" s="5">
        <v>90275</v>
      </c>
      <c r="D18" s="59">
        <v>0.94860149543062877</v>
      </c>
      <c r="E18" s="35">
        <v>75221</v>
      </c>
      <c r="F18" s="59">
        <v>0.83324286901135425</v>
      </c>
      <c r="G18" s="35">
        <v>4709</v>
      </c>
      <c r="H18" s="59">
        <v>5.2162835779562447E-2</v>
      </c>
      <c r="I18" s="35">
        <v>391</v>
      </c>
      <c r="J18" s="59">
        <v>4.3312101910828026E-3</v>
      </c>
      <c r="K18" s="35">
        <v>604</v>
      </c>
      <c r="L18" s="59">
        <v>6.6906674051509275E-3</v>
      </c>
      <c r="M18" s="35">
        <v>41</v>
      </c>
      <c r="N18" s="59">
        <v>4.5416782054832455E-4</v>
      </c>
      <c r="O18" s="35">
        <v>395</v>
      </c>
      <c r="P18" s="59">
        <v>4.3755192467460537E-3</v>
      </c>
      <c r="Q18" s="35">
        <v>4274</v>
      </c>
      <c r="R18" s="59">
        <v>4.734422597618388E-2</v>
      </c>
      <c r="S18" s="58">
        <v>15054</v>
      </c>
      <c r="T18" s="59">
        <v>0.16675713098864581</v>
      </c>
    </row>
    <row r="19" spans="1:20" x14ac:dyDescent="0.2">
      <c r="A19" s="63" t="s">
        <v>251</v>
      </c>
      <c r="C19" s="5">
        <v>93269</v>
      </c>
      <c r="D19" s="59">
        <v>0.96288155764509109</v>
      </c>
      <c r="E19" s="35">
        <v>63476</v>
      </c>
      <c r="F19" s="59">
        <v>0.68056910656273784</v>
      </c>
      <c r="G19" s="35">
        <v>21965</v>
      </c>
      <c r="H19" s="59">
        <v>0.23550161361223987</v>
      </c>
      <c r="I19" s="35">
        <v>371</v>
      </c>
      <c r="J19" s="59">
        <v>3.9777418005982699E-3</v>
      </c>
      <c r="K19" s="35">
        <v>1038</v>
      </c>
      <c r="L19" s="59">
        <v>1.1129099700865239E-2</v>
      </c>
      <c r="M19" s="35">
        <v>36</v>
      </c>
      <c r="N19" s="59">
        <v>3.8598033644619329E-4</v>
      </c>
      <c r="O19" s="35">
        <v>451</v>
      </c>
      <c r="P19" s="59">
        <v>4.8354758815898104E-3</v>
      </c>
      <c r="Q19" s="35">
        <v>2470</v>
      </c>
      <c r="R19" s="59">
        <v>2.6482539750613817E-2</v>
      </c>
      <c r="S19" s="58">
        <v>29793</v>
      </c>
      <c r="T19" s="59">
        <v>0.31943089343726211</v>
      </c>
    </row>
    <row r="20" spans="1:20" x14ac:dyDescent="0.2">
      <c r="A20" s="63" t="s">
        <v>252</v>
      </c>
      <c r="C20" s="5">
        <v>90959</v>
      </c>
      <c r="D20" s="59">
        <v>0.96356600226475675</v>
      </c>
      <c r="E20" s="35">
        <v>76327</v>
      </c>
      <c r="F20" s="59">
        <v>0.83913631416352419</v>
      </c>
      <c r="G20" s="35">
        <v>4428</v>
      </c>
      <c r="H20" s="59">
        <v>4.8681273980584659E-2</v>
      </c>
      <c r="I20" s="35">
        <v>230</v>
      </c>
      <c r="J20" s="59">
        <v>2.5286117921261226E-3</v>
      </c>
      <c r="K20" s="35">
        <v>2982</v>
      </c>
      <c r="L20" s="59">
        <v>3.2784001583130863E-2</v>
      </c>
      <c r="M20" s="35">
        <v>18</v>
      </c>
      <c r="N20" s="59">
        <v>1.9789135764465308E-4</v>
      </c>
      <c r="O20" s="35">
        <v>357</v>
      </c>
      <c r="P20" s="59">
        <v>3.924845259952286E-3</v>
      </c>
      <c r="Q20" s="35">
        <v>3303</v>
      </c>
      <c r="R20" s="59">
        <v>3.6313064127793844E-2</v>
      </c>
      <c r="S20" s="58">
        <v>14632</v>
      </c>
      <c r="T20" s="59">
        <v>0.16086368583647578</v>
      </c>
    </row>
    <row r="21" spans="1:20" x14ac:dyDescent="0.2">
      <c r="A21" s="63" t="s">
        <v>253</v>
      </c>
      <c r="C21" s="5">
        <v>97816</v>
      </c>
      <c r="D21" s="59">
        <v>0.96513862762738212</v>
      </c>
      <c r="E21" s="35">
        <v>72038</v>
      </c>
      <c r="F21" s="59">
        <v>0.73646438210517706</v>
      </c>
      <c r="G21" s="35">
        <v>6145</v>
      </c>
      <c r="H21" s="59">
        <v>6.2822033205201605E-2</v>
      </c>
      <c r="I21" s="35">
        <v>178</v>
      </c>
      <c r="J21" s="59">
        <v>1.8197431912979471E-3</v>
      </c>
      <c r="K21" s="35">
        <v>12201</v>
      </c>
      <c r="L21" s="59">
        <v>0.12473419481475423</v>
      </c>
      <c r="M21" s="35">
        <v>23</v>
      </c>
      <c r="N21" s="59">
        <v>2.3513535617894824E-4</v>
      </c>
      <c r="O21" s="35">
        <v>421</v>
      </c>
      <c r="P21" s="59">
        <v>4.303999345710313E-3</v>
      </c>
      <c r="Q21" s="35">
        <v>3400</v>
      </c>
      <c r="R21" s="59">
        <v>3.4759139609061913E-2</v>
      </c>
      <c r="S21" s="58">
        <v>25778</v>
      </c>
      <c r="T21" s="59">
        <v>0.26353561789482294</v>
      </c>
    </row>
    <row r="22" spans="1:20" x14ac:dyDescent="0.2">
      <c r="A22" s="63" t="s">
        <v>254</v>
      </c>
      <c r="C22" s="5">
        <v>100663</v>
      </c>
      <c r="D22" s="59">
        <v>0.96153502279884373</v>
      </c>
      <c r="E22" s="35">
        <v>62509</v>
      </c>
      <c r="F22" s="59">
        <v>0.62097294934583713</v>
      </c>
      <c r="G22" s="35">
        <v>14403</v>
      </c>
      <c r="H22" s="59">
        <v>0.14308137051349554</v>
      </c>
      <c r="I22" s="35">
        <v>352</v>
      </c>
      <c r="J22" s="59">
        <v>3.4968161091960305E-3</v>
      </c>
      <c r="K22" s="35">
        <v>15038</v>
      </c>
      <c r="L22" s="59">
        <v>0.14938954730139178</v>
      </c>
      <c r="M22" s="35">
        <v>35</v>
      </c>
      <c r="N22" s="59">
        <v>3.4769478358483255E-4</v>
      </c>
      <c r="O22" s="35">
        <v>534</v>
      </c>
      <c r="P22" s="59">
        <v>5.3048289838371595E-3</v>
      </c>
      <c r="Q22" s="35">
        <v>3920</v>
      </c>
      <c r="R22" s="59">
        <v>3.8941815761501249E-2</v>
      </c>
      <c r="S22" s="58">
        <v>38154</v>
      </c>
      <c r="T22" s="59">
        <v>0.37902705065416292</v>
      </c>
    </row>
    <row r="23" spans="1:20" x14ac:dyDescent="0.2">
      <c r="A23" s="63" t="s">
        <v>255</v>
      </c>
      <c r="C23" s="5">
        <v>87158</v>
      </c>
      <c r="D23" s="59">
        <v>0.95169691824043678</v>
      </c>
      <c r="E23" s="35">
        <v>57360</v>
      </c>
      <c r="F23" s="59">
        <v>0.6581151472039285</v>
      </c>
      <c r="G23" s="35">
        <v>19419</v>
      </c>
      <c r="H23" s="59">
        <v>0.22280226714702037</v>
      </c>
      <c r="I23" s="35">
        <v>409</v>
      </c>
      <c r="J23" s="59">
        <v>4.6926271828174118E-3</v>
      </c>
      <c r="K23" s="35">
        <v>2915</v>
      </c>
      <c r="L23" s="59">
        <v>3.3445007916657103E-2</v>
      </c>
      <c r="M23" s="35">
        <v>44</v>
      </c>
      <c r="N23" s="59">
        <v>5.0483030817595627E-4</v>
      </c>
      <c r="O23" s="35">
        <v>439</v>
      </c>
      <c r="P23" s="59">
        <v>5.036829665664655E-3</v>
      </c>
      <c r="Q23" s="35">
        <v>2362</v>
      </c>
      <c r="R23" s="59">
        <v>2.7100208816172928E-2</v>
      </c>
      <c r="S23" s="58">
        <v>29798</v>
      </c>
      <c r="T23" s="59">
        <v>0.3418848527960715</v>
      </c>
    </row>
    <row r="24" spans="1:20" x14ac:dyDescent="0.2">
      <c r="A24" s="63" t="s">
        <v>256</v>
      </c>
      <c r="C24" s="5">
        <v>97408</v>
      </c>
      <c r="D24" s="59">
        <v>0.9583607095926413</v>
      </c>
      <c r="E24" s="35">
        <v>77790</v>
      </c>
      <c r="F24" s="59">
        <v>0.79859970433639949</v>
      </c>
      <c r="G24" s="35">
        <v>6178</v>
      </c>
      <c r="H24" s="59">
        <v>6.3423948751642575E-2</v>
      </c>
      <c r="I24" s="35">
        <v>345</v>
      </c>
      <c r="J24" s="59">
        <v>3.5418035479632061E-3</v>
      </c>
      <c r="K24" s="35">
        <v>2959</v>
      </c>
      <c r="L24" s="59">
        <v>3.037738173455979E-2</v>
      </c>
      <c r="M24" s="35">
        <v>27</v>
      </c>
      <c r="N24" s="59">
        <v>2.7718462549277268E-4</v>
      </c>
      <c r="O24" s="35">
        <v>384</v>
      </c>
      <c r="P24" s="59">
        <v>3.9421813403416554E-3</v>
      </c>
      <c r="Q24" s="35">
        <v>5669</v>
      </c>
      <c r="R24" s="59">
        <v>5.8198505256241789E-2</v>
      </c>
      <c r="S24" s="58">
        <v>19618</v>
      </c>
      <c r="T24" s="59">
        <v>0.20140029566360051</v>
      </c>
    </row>
    <row r="25" spans="1:20" x14ac:dyDescent="0.2">
      <c r="A25" s="63" t="s">
        <v>257</v>
      </c>
      <c r="C25" s="5">
        <v>90115</v>
      </c>
      <c r="D25" s="59">
        <v>0.96460078788215065</v>
      </c>
      <c r="E25" s="35">
        <v>71278</v>
      </c>
      <c r="F25" s="59">
        <v>0.79096709759751427</v>
      </c>
      <c r="G25" s="35">
        <v>10024</v>
      </c>
      <c r="H25" s="59">
        <v>0.11123564334461522</v>
      </c>
      <c r="I25" s="35">
        <v>259</v>
      </c>
      <c r="J25" s="59">
        <v>2.8741053098818178E-3</v>
      </c>
      <c r="K25" s="35">
        <v>2159</v>
      </c>
      <c r="L25" s="59">
        <v>2.395827553681407E-2</v>
      </c>
      <c r="M25" s="35">
        <v>31</v>
      </c>
      <c r="N25" s="59">
        <v>3.4400488264994729E-4</v>
      </c>
      <c r="O25" s="35">
        <v>313</v>
      </c>
      <c r="P25" s="59">
        <v>3.4733396215946293E-3</v>
      </c>
      <c r="Q25" s="35">
        <v>2861</v>
      </c>
      <c r="R25" s="59">
        <v>3.1748321589080621E-2</v>
      </c>
      <c r="S25" s="58">
        <v>18837</v>
      </c>
      <c r="T25" s="59">
        <v>0.2090329024024857</v>
      </c>
    </row>
    <row r="26" spans="1:20" x14ac:dyDescent="0.2">
      <c r="A26" s="63" t="s">
        <v>258</v>
      </c>
      <c r="C26" s="5">
        <v>89813</v>
      </c>
      <c r="D26" s="59">
        <v>0.96664180018482848</v>
      </c>
      <c r="E26" s="35">
        <v>70618</v>
      </c>
      <c r="F26" s="59">
        <v>0.78627815572355897</v>
      </c>
      <c r="G26" s="35">
        <v>7867</v>
      </c>
      <c r="H26" s="59">
        <v>8.7593110128823218E-2</v>
      </c>
      <c r="I26" s="35">
        <v>197</v>
      </c>
      <c r="J26" s="59">
        <v>2.1934463830403173E-3</v>
      </c>
      <c r="K26" s="35">
        <v>5559</v>
      </c>
      <c r="L26" s="59">
        <v>6.1895271285894025E-2</v>
      </c>
      <c r="M26" s="35">
        <v>28</v>
      </c>
      <c r="N26" s="59">
        <v>3.1175887677730395E-4</v>
      </c>
      <c r="O26" s="35">
        <v>366</v>
      </c>
      <c r="P26" s="59">
        <v>4.0751338893033305E-3</v>
      </c>
      <c r="Q26" s="35">
        <v>2182</v>
      </c>
      <c r="R26" s="59">
        <v>2.429492389743133E-2</v>
      </c>
      <c r="S26" s="58">
        <v>19195</v>
      </c>
      <c r="T26" s="59">
        <v>0.21372184427644106</v>
      </c>
    </row>
    <row r="27" spans="1:20" x14ac:dyDescent="0.2">
      <c r="A27" s="63" t="s">
        <v>259</v>
      </c>
      <c r="C27" s="5">
        <v>86679</v>
      </c>
      <c r="D27" s="59">
        <v>0.95858281706064907</v>
      </c>
      <c r="E27" s="35">
        <v>70971</v>
      </c>
      <c r="F27" s="59">
        <v>0.81877963520575914</v>
      </c>
      <c r="G27" s="35">
        <v>4420</v>
      </c>
      <c r="H27" s="59">
        <v>5.0992743340370794E-2</v>
      </c>
      <c r="I27" s="35">
        <v>212</v>
      </c>
      <c r="J27" s="59">
        <v>2.4458057891761555E-3</v>
      </c>
      <c r="K27" s="35">
        <v>3923</v>
      </c>
      <c r="L27" s="59">
        <v>4.5258943919519144E-2</v>
      </c>
      <c r="M27" s="35">
        <v>33</v>
      </c>
      <c r="N27" s="59">
        <v>3.807150520887412E-4</v>
      </c>
      <c r="O27" s="35">
        <v>358</v>
      </c>
      <c r="P27" s="59">
        <v>4.1301814741748289E-3</v>
      </c>
      <c r="Q27" s="35">
        <v>3172</v>
      </c>
      <c r="R27" s="59">
        <v>3.6594792279560216E-2</v>
      </c>
      <c r="S27" s="58">
        <v>15708</v>
      </c>
      <c r="T27" s="59">
        <v>0.18122036479424081</v>
      </c>
    </row>
    <row r="28" spans="1:20" x14ac:dyDescent="0.2">
      <c r="A28" s="63" t="s">
        <v>260</v>
      </c>
      <c r="C28" s="5">
        <v>90316</v>
      </c>
      <c r="D28" s="59">
        <v>0.95985207493688818</v>
      </c>
      <c r="E28" s="35">
        <v>59174</v>
      </c>
      <c r="F28" s="59">
        <v>0.65518844944417376</v>
      </c>
      <c r="G28" s="35">
        <v>22167</v>
      </c>
      <c r="H28" s="59">
        <v>0.24543823907170378</v>
      </c>
      <c r="I28" s="35">
        <v>380</v>
      </c>
      <c r="J28" s="59">
        <v>4.2074493998848486E-3</v>
      </c>
      <c r="K28" s="35">
        <v>1581</v>
      </c>
      <c r="L28" s="59">
        <v>1.750520395057354E-2</v>
      </c>
      <c r="M28" s="35">
        <v>26</v>
      </c>
      <c r="N28" s="59">
        <v>2.8787811683422647E-4</v>
      </c>
      <c r="O28" s="35">
        <v>514</v>
      </c>
      <c r="P28" s="59">
        <v>5.6911289251074006E-3</v>
      </c>
      <c r="Q28" s="35">
        <v>2848</v>
      </c>
      <c r="R28" s="59">
        <v>3.1533726028610654E-2</v>
      </c>
      <c r="S28" s="58">
        <v>31142</v>
      </c>
      <c r="T28" s="59">
        <v>0.34481155055582619</v>
      </c>
    </row>
    <row r="29" spans="1:20" x14ac:dyDescent="0.2">
      <c r="A29" s="63" t="s">
        <v>261</v>
      </c>
      <c r="C29" s="5">
        <v>89583</v>
      </c>
      <c r="D29" s="59">
        <v>0.95905473136644226</v>
      </c>
      <c r="E29" s="35">
        <v>52541</v>
      </c>
      <c r="F29" s="59">
        <v>0.5865063683957894</v>
      </c>
      <c r="G29" s="35">
        <v>18611</v>
      </c>
      <c r="H29" s="59">
        <v>0.20775147070314681</v>
      </c>
      <c r="I29" s="35">
        <v>388</v>
      </c>
      <c r="J29" s="59">
        <v>4.3311789067122112E-3</v>
      </c>
      <c r="K29" s="35">
        <v>11432</v>
      </c>
      <c r="L29" s="59">
        <v>0.12761349809673711</v>
      </c>
      <c r="M29" s="35">
        <v>42</v>
      </c>
      <c r="N29" s="59">
        <v>4.6883895381936302E-4</v>
      </c>
      <c r="O29" s="35">
        <v>502</v>
      </c>
      <c r="P29" s="59">
        <v>5.6037417813647678E-3</v>
      </c>
      <c r="Q29" s="35">
        <v>2399</v>
      </c>
      <c r="R29" s="59">
        <v>2.6779634528872664E-2</v>
      </c>
      <c r="S29" s="58">
        <v>37042</v>
      </c>
      <c r="T29" s="59">
        <v>0.4134936316042106</v>
      </c>
    </row>
    <row r="30" spans="1:20" x14ac:dyDescent="0.2">
      <c r="A30" s="63" t="s">
        <v>262</v>
      </c>
      <c r="C30" s="5">
        <v>92691</v>
      </c>
      <c r="D30" s="59">
        <v>0.9652393436255946</v>
      </c>
      <c r="E30" s="35">
        <v>34002</v>
      </c>
      <c r="F30" s="59">
        <v>0.36683173123604235</v>
      </c>
      <c r="G30" s="35">
        <v>33554</v>
      </c>
      <c r="H30" s="59">
        <v>0.36199846802817964</v>
      </c>
      <c r="I30" s="35">
        <v>522</v>
      </c>
      <c r="J30" s="59">
        <v>5.6316147198757164E-3</v>
      </c>
      <c r="K30" s="35">
        <v>5204</v>
      </c>
      <c r="L30" s="59">
        <v>5.6143530655619209E-2</v>
      </c>
      <c r="M30" s="35">
        <v>63</v>
      </c>
      <c r="N30" s="59">
        <v>6.7967763860568987E-4</v>
      </c>
      <c r="O30" s="35">
        <v>573</v>
      </c>
      <c r="P30" s="59">
        <v>6.181829951127941E-3</v>
      </c>
      <c r="Q30" s="35">
        <v>15551</v>
      </c>
      <c r="R30" s="59">
        <v>0.16777249139614417</v>
      </c>
      <c r="S30" s="58">
        <v>58689</v>
      </c>
      <c r="T30" s="59">
        <v>0.63316826876395771</v>
      </c>
    </row>
    <row r="31" spans="1:20" x14ac:dyDescent="0.2">
      <c r="A31" s="63" t="s">
        <v>263</v>
      </c>
      <c r="C31" s="5">
        <v>91562</v>
      </c>
      <c r="D31" s="59">
        <v>0.96887355016273125</v>
      </c>
      <c r="E31" s="35">
        <v>72606</v>
      </c>
      <c r="F31" s="59">
        <v>0.79297088311745045</v>
      </c>
      <c r="G31" s="35">
        <v>4823</v>
      </c>
      <c r="H31" s="59">
        <v>5.267469037373583E-2</v>
      </c>
      <c r="I31" s="35">
        <v>190</v>
      </c>
      <c r="J31" s="59">
        <v>2.0750966558179158E-3</v>
      </c>
      <c r="K31" s="35">
        <v>8585</v>
      </c>
      <c r="L31" s="59">
        <v>9.3761604158930562E-2</v>
      </c>
      <c r="M31" s="35">
        <v>20</v>
      </c>
      <c r="N31" s="59">
        <v>2.1843122692820165E-4</v>
      </c>
      <c r="O31" s="35">
        <v>265</v>
      </c>
      <c r="P31" s="59">
        <v>2.894213756798672E-3</v>
      </c>
      <c r="Q31" s="35">
        <v>2223</v>
      </c>
      <c r="R31" s="59">
        <v>2.4278630873069616E-2</v>
      </c>
      <c r="S31" s="58">
        <v>18956</v>
      </c>
      <c r="T31" s="59">
        <v>0.20702911688254952</v>
      </c>
    </row>
    <row r="32" spans="1:20" x14ac:dyDescent="0.2">
      <c r="A32" s="63" t="s">
        <v>264</v>
      </c>
      <c r="C32" s="5">
        <v>88385</v>
      </c>
      <c r="D32" s="59">
        <v>0.95684788142784405</v>
      </c>
      <c r="E32" s="35">
        <v>62774</v>
      </c>
      <c r="F32" s="59">
        <v>0.71023363692934316</v>
      </c>
      <c r="G32" s="35">
        <v>16701</v>
      </c>
      <c r="H32" s="59">
        <v>0.18895740227414154</v>
      </c>
      <c r="I32" s="35">
        <v>342</v>
      </c>
      <c r="J32" s="59">
        <v>3.8694348588561409E-3</v>
      </c>
      <c r="K32" s="35">
        <v>1608</v>
      </c>
      <c r="L32" s="59">
        <v>1.8193132318832381E-2</v>
      </c>
      <c r="M32" s="35">
        <v>40</v>
      </c>
      <c r="N32" s="59">
        <v>4.5256548056796968E-4</v>
      </c>
      <c r="O32" s="35">
        <v>405</v>
      </c>
      <c r="P32" s="59">
        <v>4.5822254907506932E-3</v>
      </c>
      <c r="Q32" s="35">
        <v>2701</v>
      </c>
      <c r="R32" s="59">
        <v>3.0559484075352153E-2</v>
      </c>
      <c r="S32" s="58">
        <v>25611</v>
      </c>
      <c r="T32" s="59">
        <v>0.28976636307065678</v>
      </c>
    </row>
    <row r="33" spans="1:20" x14ac:dyDescent="0.2">
      <c r="A33" s="63" t="s">
        <v>265</v>
      </c>
      <c r="C33" s="5">
        <v>89273</v>
      </c>
      <c r="D33" s="59">
        <v>0.95817324386992708</v>
      </c>
      <c r="E33" s="35">
        <v>78357</v>
      </c>
      <c r="F33" s="59">
        <v>0.87772338781042425</v>
      </c>
      <c r="G33" s="35">
        <v>3310</v>
      </c>
      <c r="H33" s="59">
        <v>3.7077279804644182E-2</v>
      </c>
      <c r="I33" s="35">
        <v>266</v>
      </c>
      <c r="J33" s="59">
        <v>2.9796242985001063E-3</v>
      </c>
      <c r="K33" s="35">
        <v>731</v>
      </c>
      <c r="L33" s="59">
        <v>8.1883660233217203E-3</v>
      </c>
      <c r="M33" s="35">
        <v>24</v>
      </c>
      <c r="N33" s="59">
        <v>2.6883828257143818E-4</v>
      </c>
      <c r="O33" s="35">
        <v>244</v>
      </c>
      <c r="P33" s="59">
        <v>2.7331892061429547E-3</v>
      </c>
      <c r="Q33" s="35">
        <v>2607</v>
      </c>
      <c r="R33" s="59">
        <v>2.9202558444322471E-2</v>
      </c>
      <c r="S33" s="58">
        <v>10916</v>
      </c>
      <c r="T33" s="59">
        <v>0.12227661218957579</v>
      </c>
    </row>
    <row r="34" spans="1:20" x14ac:dyDescent="0.2">
      <c r="A34" s="63" t="s">
        <v>266</v>
      </c>
      <c r="C34" s="5">
        <v>99832</v>
      </c>
      <c r="D34" s="59">
        <v>0.96073403317573525</v>
      </c>
      <c r="E34" s="35">
        <v>84077</v>
      </c>
      <c r="F34" s="59">
        <v>0.84218487058257874</v>
      </c>
      <c r="G34" s="35">
        <v>5361</v>
      </c>
      <c r="H34" s="59">
        <v>5.3700216363490663E-2</v>
      </c>
      <c r="I34" s="35">
        <v>207</v>
      </c>
      <c r="J34" s="59">
        <v>2.0734834521996953E-3</v>
      </c>
      <c r="K34" s="35">
        <v>2615</v>
      </c>
      <c r="L34" s="59">
        <v>2.6194005929962336E-2</v>
      </c>
      <c r="M34" s="35">
        <v>74</v>
      </c>
      <c r="N34" s="59">
        <v>7.4124529209071237E-4</v>
      </c>
      <c r="O34" s="35">
        <v>310</v>
      </c>
      <c r="P34" s="59">
        <v>3.1052167641637952E-3</v>
      </c>
      <c r="Q34" s="35">
        <v>3268</v>
      </c>
      <c r="R34" s="59">
        <v>3.2734994791249299E-2</v>
      </c>
      <c r="S34" s="58">
        <v>15755</v>
      </c>
      <c r="T34" s="59">
        <v>0.15781512941742126</v>
      </c>
    </row>
    <row r="35" spans="1:20" x14ac:dyDescent="0.2">
      <c r="A35" s="63" t="s">
        <v>267</v>
      </c>
      <c r="C35" s="5">
        <v>66872</v>
      </c>
      <c r="D35" s="59">
        <v>0.9608954420385214</v>
      </c>
      <c r="E35" s="35">
        <v>19347</v>
      </c>
      <c r="F35" s="59">
        <v>0.28931391314750571</v>
      </c>
      <c r="G35" s="35">
        <v>40471</v>
      </c>
      <c r="H35" s="59">
        <v>0.60520098097858599</v>
      </c>
      <c r="I35" s="35">
        <v>596</v>
      </c>
      <c r="J35" s="59">
        <v>8.912549348008135E-3</v>
      </c>
      <c r="K35" s="35">
        <v>286</v>
      </c>
      <c r="L35" s="59">
        <v>4.2768273716951785E-3</v>
      </c>
      <c r="M35" s="35">
        <v>36</v>
      </c>
      <c r="N35" s="59">
        <v>5.3834190692666583E-4</v>
      </c>
      <c r="O35" s="35">
        <v>437</v>
      </c>
      <c r="P35" s="59">
        <v>6.5348725924153604E-3</v>
      </c>
      <c r="Q35" s="35">
        <v>3084</v>
      </c>
      <c r="R35" s="59">
        <v>4.6117956693384379E-2</v>
      </c>
      <c r="S35" s="58">
        <v>47525</v>
      </c>
      <c r="T35" s="59">
        <v>0.71068608685249435</v>
      </c>
    </row>
    <row r="36" spans="1:20" x14ac:dyDescent="0.2">
      <c r="A36" s="63" t="s">
        <v>268</v>
      </c>
      <c r="C36" s="5">
        <v>95592</v>
      </c>
      <c r="D36" s="59">
        <v>0.981473345049795</v>
      </c>
      <c r="E36" s="35">
        <v>29538</v>
      </c>
      <c r="F36" s="59">
        <v>0.30900075320110471</v>
      </c>
      <c r="G36" s="35">
        <v>58016</v>
      </c>
      <c r="H36" s="59">
        <v>0.60691271236086697</v>
      </c>
      <c r="I36" s="35">
        <v>551</v>
      </c>
      <c r="J36" s="59">
        <v>5.7640806762072139E-3</v>
      </c>
      <c r="K36" s="35">
        <v>2588</v>
      </c>
      <c r="L36" s="59">
        <v>2.7073395263201943E-2</v>
      </c>
      <c r="M36" s="35">
        <v>55</v>
      </c>
      <c r="N36" s="59">
        <v>5.7536195497531176E-4</v>
      </c>
      <c r="O36" s="35">
        <v>796</v>
      </c>
      <c r="P36" s="59">
        <v>8.327056657460875E-3</v>
      </c>
      <c r="Q36" s="35">
        <v>2277</v>
      </c>
      <c r="R36" s="59">
        <v>2.3819984935977905E-2</v>
      </c>
      <c r="S36" s="58">
        <v>66054</v>
      </c>
      <c r="T36" s="59">
        <v>0.69099924679889535</v>
      </c>
    </row>
    <row r="37" spans="1:20" x14ac:dyDescent="0.2">
      <c r="A37" s="63" t="s">
        <v>269</v>
      </c>
      <c r="C37" s="5">
        <v>94007</v>
      </c>
      <c r="D37" s="59">
        <v>0.96627910687501994</v>
      </c>
      <c r="E37" s="35">
        <v>81337</v>
      </c>
      <c r="F37" s="59">
        <v>0.86522280255725637</v>
      </c>
      <c r="G37" s="35">
        <v>2513</v>
      </c>
      <c r="H37" s="59">
        <v>2.673205186847788E-2</v>
      </c>
      <c r="I37" s="35">
        <v>217</v>
      </c>
      <c r="J37" s="59">
        <v>2.308338740732073E-3</v>
      </c>
      <c r="K37" s="35">
        <v>2502</v>
      </c>
      <c r="L37" s="59">
        <v>2.6615039305583628E-2</v>
      </c>
      <c r="M37" s="35">
        <v>25</v>
      </c>
      <c r="N37" s="59">
        <v>2.6593764294148309E-4</v>
      </c>
      <c r="O37" s="35">
        <v>293</v>
      </c>
      <c r="P37" s="59">
        <v>3.1167891752741819E-3</v>
      </c>
      <c r="Q37" s="35">
        <v>3950</v>
      </c>
      <c r="R37" s="59">
        <v>4.2018147584754327E-2</v>
      </c>
      <c r="S37" s="58">
        <v>12670</v>
      </c>
      <c r="T37" s="59">
        <v>0.13477719744274363</v>
      </c>
    </row>
    <row r="38" spans="1:20" x14ac:dyDescent="0.2">
      <c r="A38" s="63" t="s">
        <v>270</v>
      </c>
      <c r="C38" s="5">
        <v>95583</v>
      </c>
      <c r="D38" s="59">
        <v>0.96945063452706026</v>
      </c>
      <c r="E38" s="35">
        <v>56509</v>
      </c>
      <c r="F38" s="59">
        <v>0.59120345668162744</v>
      </c>
      <c r="G38" s="35">
        <v>16639</v>
      </c>
      <c r="H38" s="59">
        <v>0.17407907263843989</v>
      </c>
      <c r="I38" s="35">
        <v>261</v>
      </c>
      <c r="J38" s="59">
        <v>2.7306110919305734E-3</v>
      </c>
      <c r="K38" s="35">
        <v>15690</v>
      </c>
      <c r="L38" s="59">
        <v>0.16415052885973447</v>
      </c>
      <c r="M38" s="35">
        <v>39</v>
      </c>
      <c r="N38" s="59">
        <v>4.0802234707008569E-4</v>
      </c>
      <c r="O38" s="35">
        <v>511</v>
      </c>
      <c r="P38" s="59">
        <v>5.3461389577644557E-3</v>
      </c>
      <c r="Q38" s="35">
        <v>3014</v>
      </c>
      <c r="R38" s="59">
        <v>3.1532803950493286E-2</v>
      </c>
      <c r="S38" s="58">
        <v>39074</v>
      </c>
      <c r="T38" s="59">
        <v>0.40879654331837251</v>
      </c>
    </row>
    <row r="39" spans="1:20" x14ac:dyDescent="0.2">
      <c r="A39" s="63" t="s">
        <v>271</v>
      </c>
      <c r="C39" s="5">
        <v>111996</v>
      </c>
      <c r="D39" s="59">
        <v>0.9644898032072573</v>
      </c>
      <c r="E39" s="35">
        <v>76138</v>
      </c>
      <c r="F39" s="59">
        <v>0.67982785099467835</v>
      </c>
      <c r="G39" s="35">
        <v>6168</v>
      </c>
      <c r="H39" s="59">
        <v>5.5073395478409941E-2</v>
      </c>
      <c r="I39" s="35">
        <v>265</v>
      </c>
      <c r="J39" s="59">
        <v>2.366155934140505E-3</v>
      </c>
      <c r="K39" s="35">
        <v>20435</v>
      </c>
      <c r="L39" s="59">
        <v>0.18246187363834424</v>
      </c>
      <c r="M39" s="35">
        <v>44</v>
      </c>
      <c r="N39" s="59">
        <v>3.9287117397049896E-4</v>
      </c>
      <c r="O39" s="35">
        <v>516</v>
      </c>
      <c r="P39" s="59">
        <v>4.6073074038358516E-3</v>
      </c>
      <c r="Q39" s="35">
        <v>4453</v>
      </c>
      <c r="R39" s="59">
        <v>3.9760348583877995E-2</v>
      </c>
      <c r="S39" s="58">
        <v>35858</v>
      </c>
      <c r="T39" s="59">
        <v>0.32017214900532159</v>
      </c>
    </row>
    <row r="40" spans="1:20" x14ac:dyDescent="0.2">
      <c r="A40" s="63" t="s">
        <v>272</v>
      </c>
      <c r="C40" s="5">
        <v>98477</v>
      </c>
      <c r="D40" s="59">
        <v>0.96451963402621943</v>
      </c>
      <c r="E40" s="35">
        <v>76526</v>
      </c>
      <c r="F40" s="59">
        <v>0.77709515927577</v>
      </c>
      <c r="G40" s="35">
        <v>8364</v>
      </c>
      <c r="H40" s="59">
        <v>8.4933537780395418E-2</v>
      </c>
      <c r="I40" s="35">
        <v>229</v>
      </c>
      <c r="J40" s="59">
        <v>2.3254160870050875E-3</v>
      </c>
      <c r="K40" s="35">
        <v>6016</v>
      </c>
      <c r="L40" s="59">
        <v>6.1090406897041948E-2</v>
      </c>
      <c r="M40" s="35">
        <v>40</v>
      </c>
      <c r="N40" s="59">
        <v>4.0618621607075764E-4</v>
      </c>
      <c r="O40" s="35">
        <v>437</v>
      </c>
      <c r="P40" s="59">
        <v>4.4375844105730275E-3</v>
      </c>
      <c r="Q40" s="35">
        <v>3371</v>
      </c>
      <c r="R40" s="59">
        <v>3.4231343359363099E-2</v>
      </c>
      <c r="S40" s="58">
        <v>21951</v>
      </c>
      <c r="T40" s="59">
        <v>0.22290484072423003</v>
      </c>
    </row>
    <row r="41" spans="1:20" x14ac:dyDescent="0.2">
      <c r="A41" s="63" t="s">
        <v>273</v>
      </c>
      <c r="C41" s="5">
        <v>98188</v>
      </c>
      <c r="D41" s="59">
        <v>0.96869271194035944</v>
      </c>
      <c r="E41" s="35">
        <v>76229</v>
      </c>
      <c r="F41" s="59">
        <v>0.77635759970668516</v>
      </c>
      <c r="G41" s="35">
        <v>7442</v>
      </c>
      <c r="H41" s="59">
        <v>7.579337597262395E-2</v>
      </c>
      <c r="I41" s="35">
        <v>171</v>
      </c>
      <c r="J41" s="59">
        <v>1.7415570130769544E-3</v>
      </c>
      <c r="K41" s="35">
        <v>7903</v>
      </c>
      <c r="L41" s="59">
        <v>8.0488450727176433E-2</v>
      </c>
      <c r="M41" s="35">
        <v>49</v>
      </c>
      <c r="N41" s="59">
        <v>4.9904265287000447E-4</v>
      </c>
      <c r="O41" s="35">
        <v>570</v>
      </c>
      <c r="P41" s="59">
        <v>5.8051900435898479E-3</v>
      </c>
      <c r="Q41" s="35">
        <v>2750</v>
      </c>
      <c r="R41" s="59">
        <v>2.8007495824336988E-2</v>
      </c>
      <c r="S41" s="58">
        <v>21959</v>
      </c>
      <c r="T41" s="59">
        <v>0.22364240029331486</v>
      </c>
    </row>
    <row r="42" spans="1:20" x14ac:dyDescent="0.2">
      <c r="A42" s="63" t="s">
        <v>274</v>
      </c>
      <c r="C42" s="5">
        <v>98683</v>
      </c>
      <c r="D42" s="59">
        <v>0.96925508952909822</v>
      </c>
      <c r="E42" s="35">
        <v>63824</v>
      </c>
      <c r="F42" s="59">
        <v>0.64675780022901619</v>
      </c>
      <c r="G42" s="35">
        <v>3749</v>
      </c>
      <c r="H42" s="59">
        <v>3.7990332681414225E-2</v>
      </c>
      <c r="I42" s="35">
        <v>181</v>
      </c>
      <c r="J42" s="59">
        <v>1.8341558323115431E-3</v>
      </c>
      <c r="K42" s="35">
        <v>24143</v>
      </c>
      <c r="L42" s="59">
        <v>0.24465206773203085</v>
      </c>
      <c r="M42" s="35">
        <v>41</v>
      </c>
      <c r="N42" s="59">
        <v>4.1547176312029427E-4</v>
      </c>
      <c r="O42" s="35">
        <v>401</v>
      </c>
      <c r="P42" s="59">
        <v>4.0635165124692195E-3</v>
      </c>
      <c r="Q42" s="35">
        <v>3310</v>
      </c>
      <c r="R42" s="59">
        <v>3.3541744778735949E-2</v>
      </c>
      <c r="S42" s="58">
        <v>34859</v>
      </c>
      <c r="T42" s="59">
        <v>0.35324219977098387</v>
      </c>
    </row>
    <row r="43" spans="1:20" x14ac:dyDescent="0.2">
      <c r="A43" s="63" t="s">
        <v>275</v>
      </c>
      <c r="C43" s="5">
        <v>95984</v>
      </c>
      <c r="D43" s="59">
        <v>0.9625250041673612</v>
      </c>
      <c r="E43" s="35">
        <v>87592</v>
      </c>
      <c r="F43" s="59">
        <v>0.91256876146024335</v>
      </c>
      <c r="G43" s="35">
        <v>691</v>
      </c>
      <c r="H43" s="59">
        <v>7.1991165194199031E-3</v>
      </c>
      <c r="I43" s="35">
        <v>250</v>
      </c>
      <c r="J43" s="59">
        <v>2.6046007667944659E-3</v>
      </c>
      <c r="K43" s="35">
        <v>937</v>
      </c>
      <c r="L43" s="59">
        <v>9.7620436739456577E-3</v>
      </c>
      <c r="M43" s="35">
        <v>47</v>
      </c>
      <c r="N43" s="59">
        <v>4.8966494415735951E-4</v>
      </c>
      <c r="O43" s="35">
        <v>333</v>
      </c>
      <c r="P43" s="59">
        <v>3.4693282213702284E-3</v>
      </c>
      <c r="Q43" s="35">
        <v>2537</v>
      </c>
      <c r="R43" s="59">
        <v>2.6431488581430237E-2</v>
      </c>
      <c r="S43" s="58">
        <v>8392</v>
      </c>
      <c r="T43" s="59">
        <v>8.7431238539756623E-2</v>
      </c>
    </row>
    <row r="44" spans="1:20" x14ac:dyDescent="0.2">
      <c r="A44" s="63" t="s">
        <v>276</v>
      </c>
      <c r="C44" s="5">
        <v>94401</v>
      </c>
      <c r="D44" s="59">
        <v>0.95870806453321478</v>
      </c>
      <c r="E44" s="35">
        <v>77809</v>
      </c>
      <c r="F44" s="59">
        <v>0.82423915000900416</v>
      </c>
      <c r="G44" s="35">
        <v>3820</v>
      </c>
      <c r="H44" s="59">
        <v>4.0465673033124649E-2</v>
      </c>
      <c r="I44" s="35">
        <v>265</v>
      </c>
      <c r="J44" s="59">
        <v>2.8071736528214744E-3</v>
      </c>
      <c r="K44" s="35">
        <v>1634</v>
      </c>
      <c r="L44" s="59">
        <v>1.7309138674378451E-2</v>
      </c>
      <c r="M44" s="35">
        <v>31</v>
      </c>
      <c r="N44" s="59">
        <v>3.2838635183949321E-4</v>
      </c>
      <c r="O44" s="35">
        <v>353</v>
      </c>
      <c r="P44" s="59">
        <v>3.739367167720681E-3</v>
      </c>
      <c r="Q44" s="35">
        <v>6591</v>
      </c>
      <c r="R44" s="59">
        <v>6.9819175644325798E-2</v>
      </c>
      <c r="S44" s="58">
        <v>16592</v>
      </c>
      <c r="T44" s="59">
        <v>0.17576084999099587</v>
      </c>
    </row>
    <row r="45" spans="1:20" x14ac:dyDescent="0.2">
      <c r="A45" s="63" t="s">
        <v>277</v>
      </c>
      <c r="C45" s="5">
        <v>95980</v>
      </c>
      <c r="D45" s="59">
        <v>0.95826213794540516</v>
      </c>
      <c r="E45" s="35">
        <v>84673</v>
      </c>
      <c r="F45" s="59">
        <v>0.88219420712648466</v>
      </c>
      <c r="G45" s="35">
        <v>1881</v>
      </c>
      <c r="H45" s="59">
        <v>1.9597832881850387E-2</v>
      </c>
      <c r="I45" s="35">
        <v>289</v>
      </c>
      <c r="J45" s="59">
        <v>3.0110439674932276E-3</v>
      </c>
      <c r="K45" s="35">
        <v>1216</v>
      </c>
      <c r="L45" s="59">
        <v>1.2669306105438633E-2</v>
      </c>
      <c r="M45" s="35">
        <v>21</v>
      </c>
      <c r="N45" s="59">
        <v>2.1879558241300271E-4</v>
      </c>
      <c r="O45" s="35">
        <v>323</v>
      </c>
      <c r="P45" s="59">
        <v>3.3652844342571368E-3</v>
      </c>
      <c r="Q45" s="35">
        <v>3571</v>
      </c>
      <c r="R45" s="59">
        <v>3.7205667847468225E-2</v>
      </c>
      <c r="S45" s="58">
        <v>11307</v>
      </c>
      <c r="T45" s="59">
        <v>0.11780579287351532</v>
      </c>
    </row>
    <row r="46" spans="1:20" x14ac:dyDescent="0.2">
      <c r="A46" s="63" t="s">
        <v>278</v>
      </c>
      <c r="C46" s="5">
        <v>94576</v>
      </c>
      <c r="D46" s="59">
        <v>0.96438842835391647</v>
      </c>
      <c r="E46" s="35">
        <v>69728</v>
      </c>
      <c r="F46" s="59">
        <v>0.73726949754694637</v>
      </c>
      <c r="G46" s="35">
        <v>3360</v>
      </c>
      <c r="H46" s="59">
        <v>3.5526983589917106E-2</v>
      </c>
      <c r="I46" s="35">
        <v>209</v>
      </c>
      <c r="J46" s="59">
        <v>2.2098629673490103E-3</v>
      </c>
      <c r="K46" s="35">
        <v>13100</v>
      </c>
      <c r="L46" s="59">
        <v>0.13851294197259348</v>
      </c>
      <c r="M46" s="35">
        <v>33</v>
      </c>
      <c r="N46" s="59">
        <v>3.4892573168668583E-4</v>
      </c>
      <c r="O46" s="35">
        <v>346</v>
      </c>
      <c r="P46" s="59">
        <v>3.6584334291997968E-3</v>
      </c>
      <c r="Q46" s="35">
        <v>4432</v>
      </c>
      <c r="R46" s="59">
        <v>4.6861783116223986E-2</v>
      </c>
      <c r="S46" s="58">
        <v>24848</v>
      </c>
      <c r="T46" s="59">
        <v>0.26273050245305363</v>
      </c>
    </row>
    <row r="47" spans="1:20" x14ac:dyDescent="0.2">
      <c r="A47" s="63" t="s">
        <v>279</v>
      </c>
      <c r="C47" s="5">
        <v>97091</v>
      </c>
      <c r="D47" s="59">
        <v>0.95692700662265295</v>
      </c>
      <c r="E47" s="35">
        <v>82574</v>
      </c>
      <c r="F47" s="59">
        <v>0.85048047707820495</v>
      </c>
      <c r="G47" s="35">
        <v>1792</v>
      </c>
      <c r="H47" s="59">
        <v>1.8456911557198915E-2</v>
      </c>
      <c r="I47" s="35">
        <v>199</v>
      </c>
      <c r="J47" s="59">
        <v>2.0496235490416207E-3</v>
      </c>
      <c r="K47" s="35">
        <v>3335</v>
      </c>
      <c r="L47" s="59">
        <v>3.4349218774139725E-2</v>
      </c>
      <c r="M47" s="35">
        <v>35</v>
      </c>
      <c r="N47" s="59">
        <v>3.6048655385154132E-4</v>
      </c>
      <c r="O47" s="35">
        <v>377</v>
      </c>
      <c r="P47" s="59">
        <v>3.8829551657723169E-3</v>
      </c>
      <c r="Q47" s="35">
        <v>4597</v>
      </c>
      <c r="R47" s="59">
        <v>4.7347333944443876E-2</v>
      </c>
      <c r="S47" s="58">
        <v>14517</v>
      </c>
      <c r="T47" s="59">
        <v>0.14951952292179502</v>
      </c>
    </row>
    <row r="48" spans="1:20" x14ac:dyDescent="0.2">
      <c r="A48" s="63" t="s">
        <v>280</v>
      </c>
      <c r="C48" s="5">
        <v>97882</v>
      </c>
      <c r="D48" s="59">
        <v>0.96056476165178473</v>
      </c>
      <c r="E48" s="35">
        <v>89164</v>
      </c>
      <c r="F48" s="59">
        <v>0.91093357307778755</v>
      </c>
      <c r="G48" s="35">
        <v>489</v>
      </c>
      <c r="H48" s="59">
        <v>4.9958112829733758E-3</v>
      </c>
      <c r="I48" s="35">
        <v>280</v>
      </c>
      <c r="J48" s="59">
        <v>2.8605872376943667E-3</v>
      </c>
      <c r="K48" s="35">
        <v>756</v>
      </c>
      <c r="L48" s="59">
        <v>7.7235855417747898E-3</v>
      </c>
      <c r="M48" s="35">
        <v>102</v>
      </c>
      <c r="N48" s="59">
        <v>1.0420710651600907E-3</v>
      </c>
      <c r="O48" s="35">
        <v>265</v>
      </c>
      <c r="P48" s="59">
        <v>2.7073414928178827E-3</v>
      </c>
      <c r="Q48" s="35">
        <v>2966</v>
      </c>
      <c r="R48" s="59">
        <v>3.0301791953576757E-2</v>
      </c>
      <c r="S48" s="58">
        <v>8718</v>
      </c>
      <c r="T48" s="59">
        <v>8.9066426922212463E-2</v>
      </c>
    </row>
    <row r="49" spans="1:20" x14ac:dyDescent="0.2">
      <c r="A49" s="63" t="s">
        <v>281</v>
      </c>
      <c r="C49" s="5">
        <v>89810</v>
      </c>
      <c r="D49" s="59">
        <v>0.95133058679434368</v>
      </c>
      <c r="E49" s="35">
        <v>77206</v>
      </c>
      <c r="F49" s="59">
        <v>0.85965928070370778</v>
      </c>
      <c r="G49" s="35">
        <v>3690</v>
      </c>
      <c r="H49" s="59">
        <v>4.1086738670526667E-2</v>
      </c>
      <c r="I49" s="35">
        <v>411</v>
      </c>
      <c r="J49" s="59">
        <v>4.5763278031399623E-3</v>
      </c>
      <c r="K49" s="35">
        <v>391</v>
      </c>
      <c r="L49" s="59">
        <v>4.3536354526222025E-3</v>
      </c>
      <c r="M49" s="35">
        <v>38</v>
      </c>
      <c r="N49" s="59">
        <v>4.2311546598374346E-4</v>
      </c>
      <c r="O49" s="35">
        <v>228</v>
      </c>
      <c r="P49" s="59">
        <v>2.5386927959024606E-3</v>
      </c>
      <c r="Q49" s="35">
        <v>3475</v>
      </c>
      <c r="R49" s="59">
        <v>3.8692795902460747E-2</v>
      </c>
      <c r="S49" s="58">
        <v>12604</v>
      </c>
      <c r="T49" s="59">
        <v>0.14034071929629216</v>
      </c>
    </row>
    <row r="50" spans="1:20" x14ac:dyDescent="0.2">
      <c r="A50" s="63" t="s">
        <v>282</v>
      </c>
      <c r="C50" s="5">
        <v>83329</v>
      </c>
      <c r="D50" s="59">
        <v>0.95415761619604211</v>
      </c>
      <c r="E50" s="35">
        <v>49313</v>
      </c>
      <c r="F50" s="59">
        <v>0.59178677291219139</v>
      </c>
      <c r="G50" s="35">
        <v>24814</v>
      </c>
      <c r="H50" s="59">
        <v>0.29778348474120653</v>
      </c>
      <c r="I50" s="35">
        <v>510</v>
      </c>
      <c r="J50" s="59">
        <v>6.1203182565493404E-3</v>
      </c>
      <c r="K50" s="35">
        <v>879</v>
      </c>
      <c r="L50" s="59">
        <v>1.0548548524523275E-2</v>
      </c>
      <c r="M50" s="35">
        <v>44</v>
      </c>
      <c r="N50" s="59">
        <v>5.2802745742778622E-4</v>
      </c>
      <c r="O50" s="35">
        <v>409</v>
      </c>
      <c r="P50" s="59">
        <v>4.908255229271922E-3</v>
      </c>
      <c r="Q50" s="35">
        <v>3540</v>
      </c>
      <c r="R50" s="59">
        <v>4.2482209074871893E-2</v>
      </c>
      <c r="S50" s="58">
        <v>34016</v>
      </c>
      <c r="T50" s="59">
        <v>0.40821322708780855</v>
      </c>
    </row>
    <row r="51" spans="1:20" x14ac:dyDescent="0.2">
      <c r="A51" s="63" t="s">
        <v>283</v>
      </c>
      <c r="C51" s="5">
        <v>92933</v>
      </c>
      <c r="D51" s="59">
        <v>0.95434345173404478</v>
      </c>
      <c r="E51" s="35">
        <v>71877</v>
      </c>
      <c r="F51" s="59">
        <v>0.77342816868066244</v>
      </c>
      <c r="G51" s="35">
        <v>9913</v>
      </c>
      <c r="H51" s="59">
        <v>0.10666824486457986</v>
      </c>
      <c r="I51" s="35">
        <v>389</v>
      </c>
      <c r="J51" s="59">
        <v>4.185811283397717E-3</v>
      </c>
      <c r="K51" s="35">
        <v>2151</v>
      </c>
      <c r="L51" s="59">
        <v>2.3145707122335445E-2</v>
      </c>
      <c r="M51" s="35">
        <v>38</v>
      </c>
      <c r="N51" s="59">
        <v>4.0889673205427566E-4</v>
      </c>
      <c r="O51" s="35">
        <v>348</v>
      </c>
      <c r="P51" s="59">
        <v>3.7446332303917875E-3</v>
      </c>
      <c r="Q51" s="35">
        <v>3974</v>
      </c>
      <c r="R51" s="59">
        <v>4.2761989820623458E-2</v>
      </c>
      <c r="S51" s="58">
        <v>21056</v>
      </c>
      <c r="T51" s="59">
        <v>0.22657183131933759</v>
      </c>
    </row>
    <row r="52" spans="1:20" x14ac:dyDescent="0.2">
      <c r="A52" s="63" t="s">
        <v>284</v>
      </c>
      <c r="C52" s="5">
        <v>97409</v>
      </c>
      <c r="D52" s="59">
        <v>0.95842273301235004</v>
      </c>
      <c r="E52" s="35">
        <v>87182</v>
      </c>
      <c r="F52" s="59">
        <v>0.89500970136229707</v>
      </c>
      <c r="G52" s="35">
        <v>1680</v>
      </c>
      <c r="H52" s="59">
        <v>1.7246866305988155E-2</v>
      </c>
      <c r="I52" s="35">
        <v>299</v>
      </c>
      <c r="J52" s="59">
        <v>3.0695315627919393E-3</v>
      </c>
      <c r="K52" s="35">
        <v>732</v>
      </c>
      <c r="L52" s="59">
        <v>7.5147060333234095E-3</v>
      </c>
      <c r="M52" s="35">
        <v>39</v>
      </c>
      <c r="N52" s="59">
        <v>4.0037368210329641E-4</v>
      </c>
      <c r="O52" s="35">
        <v>340</v>
      </c>
      <c r="P52" s="59">
        <v>3.4904372285928403E-3</v>
      </c>
      <c r="Q52" s="35">
        <v>3087</v>
      </c>
      <c r="R52" s="59">
        <v>3.169111683725323E-2</v>
      </c>
      <c r="S52" s="58">
        <v>10227</v>
      </c>
      <c r="T52" s="59">
        <v>0.10499029863770289</v>
      </c>
    </row>
    <row r="53" spans="1:20" x14ac:dyDescent="0.2">
      <c r="A53" s="63" t="s">
        <v>285</v>
      </c>
      <c r="C53" s="5">
        <v>93397</v>
      </c>
      <c r="D53" s="59">
        <v>0.95491289870124307</v>
      </c>
      <c r="E53" s="35">
        <v>79462</v>
      </c>
      <c r="F53" s="59">
        <v>0.850798205509813</v>
      </c>
      <c r="G53" s="35">
        <v>1902</v>
      </c>
      <c r="H53" s="59">
        <v>2.0364679807702603E-2</v>
      </c>
      <c r="I53" s="35">
        <v>240</v>
      </c>
      <c r="J53" s="59">
        <v>2.569675685514524E-3</v>
      </c>
      <c r="K53" s="35">
        <v>3409</v>
      </c>
      <c r="L53" s="59">
        <v>3.6500101716329218E-2</v>
      </c>
      <c r="M53" s="35">
        <v>51</v>
      </c>
      <c r="N53" s="59">
        <v>5.4605608317183634E-4</v>
      </c>
      <c r="O53" s="35">
        <v>380</v>
      </c>
      <c r="P53" s="59">
        <v>4.0686531687313295E-3</v>
      </c>
      <c r="Q53" s="35">
        <v>3742</v>
      </c>
      <c r="R53" s="59">
        <v>4.0065526729980622E-2</v>
      </c>
      <c r="S53" s="58">
        <v>13935</v>
      </c>
      <c r="T53" s="59">
        <v>0.14920179449018706</v>
      </c>
    </row>
    <row r="54" spans="1:20" x14ac:dyDescent="0.2">
      <c r="A54" s="63" t="s">
        <v>286</v>
      </c>
      <c r="C54" s="5">
        <v>90495</v>
      </c>
      <c r="D54" s="59">
        <v>0.95037294878170064</v>
      </c>
      <c r="E54" s="35">
        <v>61666</v>
      </c>
      <c r="F54" s="59">
        <v>0.68142991325487601</v>
      </c>
      <c r="G54" s="35">
        <v>6533</v>
      </c>
      <c r="H54" s="59">
        <v>7.2191833802972546E-2</v>
      </c>
      <c r="I54" s="35">
        <v>212</v>
      </c>
      <c r="J54" s="59">
        <v>2.3426708657936905E-3</v>
      </c>
      <c r="K54" s="35">
        <v>11553</v>
      </c>
      <c r="L54" s="59">
        <v>0.1276645118514835</v>
      </c>
      <c r="M54" s="35">
        <v>114</v>
      </c>
      <c r="N54" s="59">
        <v>1.2597381070777391E-3</v>
      </c>
      <c r="O54" s="35">
        <v>676</v>
      </c>
      <c r="P54" s="59">
        <v>7.4700259682855402E-3</v>
      </c>
      <c r="Q54" s="35">
        <v>5250</v>
      </c>
      <c r="R54" s="59">
        <v>5.8014254931211671E-2</v>
      </c>
      <c r="S54" s="58">
        <v>28829</v>
      </c>
      <c r="T54" s="59">
        <v>0.31857008674512405</v>
      </c>
    </row>
    <row r="55" spans="1:20" x14ac:dyDescent="0.2">
      <c r="A55" s="63" t="s">
        <v>287</v>
      </c>
      <c r="C55" s="5">
        <v>91150</v>
      </c>
      <c r="D55" s="59">
        <v>0.94646187602852427</v>
      </c>
      <c r="E55" s="35">
        <v>49113</v>
      </c>
      <c r="F55" s="59">
        <v>0.53881513987931984</v>
      </c>
      <c r="G55" s="35">
        <v>26332</v>
      </c>
      <c r="H55" s="59">
        <v>0.28888645090510146</v>
      </c>
      <c r="I55" s="35">
        <v>491</v>
      </c>
      <c r="J55" s="59">
        <v>5.3867251782775648E-3</v>
      </c>
      <c r="K55" s="35">
        <v>3466</v>
      </c>
      <c r="L55" s="59">
        <v>3.8025233132199673E-2</v>
      </c>
      <c r="M55" s="35">
        <v>114</v>
      </c>
      <c r="N55" s="59">
        <v>1.2506856829402084E-3</v>
      </c>
      <c r="O55" s="35">
        <v>813</v>
      </c>
      <c r="P55" s="59">
        <v>8.9193636862314862E-3</v>
      </c>
      <c r="Q55" s="35">
        <v>5941</v>
      </c>
      <c r="R55" s="59">
        <v>6.5178277564454198E-2</v>
      </c>
      <c r="S55" s="58">
        <v>42037</v>
      </c>
      <c r="T55" s="59">
        <v>0.46118486012068022</v>
      </c>
    </row>
    <row r="56" spans="1:20" x14ac:dyDescent="0.2">
      <c r="A56" s="63" t="s">
        <v>288</v>
      </c>
      <c r="C56" s="5">
        <v>97216</v>
      </c>
      <c r="D56" s="59">
        <v>0.95408163265306134</v>
      </c>
      <c r="E56" s="35">
        <v>61979</v>
      </c>
      <c r="F56" s="59">
        <v>0.63753908821593153</v>
      </c>
      <c r="G56" s="35">
        <v>8452</v>
      </c>
      <c r="H56" s="59">
        <v>8.6940421329822257E-2</v>
      </c>
      <c r="I56" s="35">
        <v>310</v>
      </c>
      <c r="J56" s="59">
        <v>3.1887755102040817E-3</v>
      </c>
      <c r="K56" s="35">
        <v>15569</v>
      </c>
      <c r="L56" s="59">
        <v>0.16014853522053982</v>
      </c>
      <c r="M56" s="35">
        <v>63</v>
      </c>
      <c r="N56" s="59">
        <v>6.4804147465437789E-4</v>
      </c>
      <c r="O56" s="35">
        <v>581</v>
      </c>
      <c r="P56" s="59">
        <v>5.9763824884792628E-3</v>
      </c>
      <c r="Q56" s="35">
        <v>5798</v>
      </c>
      <c r="R56" s="59">
        <v>5.964038841342989E-2</v>
      </c>
      <c r="S56" s="58">
        <v>35237</v>
      </c>
      <c r="T56" s="59">
        <v>0.36246091178406847</v>
      </c>
    </row>
    <row r="57" spans="1:20" x14ac:dyDescent="0.2">
      <c r="A57" s="63" t="s">
        <v>289</v>
      </c>
      <c r="C57" s="5">
        <v>87975</v>
      </c>
      <c r="D57" s="59">
        <v>0.95895424836601306</v>
      </c>
      <c r="E57" s="35">
        <v>79042</v>
      </c>
      <c r="F57" s="59">
        <v>0.89845978971298668</v>
      </c>
      <c r="G57" s="35">
        <v>1225</v>
      </c>
      <c r="H57" s="59">
        <v>1.3924410343847685E-2</v>
      </c>
      <c r="I57" s="35">
        <v>215</v>
      </c>
      <c r="J57" s="59">
        <v>2.4438761011651038E-3</v>
      </c>
      <c r="K57" s="35">
        <v>535</v>
      </c>
      <c r="L57" s="59">
        <v>6.0812730889457231E-3</v>
      </c>
      <c r="M57" s="35">
        <v>24</v>
      </c>
      <c r="N57" s="59">
        <v>2.7280477408354647E-4</v>
      </c>
      <c r="O57" s="35">
        <v>241</v>
      </c>
      <c r="P57" s="59">
        <v>2.7394146064222791E-3</v>
      </c>
      <c r="Q57" s="35">
        <v>3082</v>
      </c>
      <c r="R57" s="59">
        <v>3.5032679738562091E-2</v>
      </c>
      <c r="S57" s="58">
        <v>8933</v>
      </c>
      <c r="T57" s="59">
        <v>0.10154021028701335</v>
      </c>
    </row>
    <row r="58" spans="1:20" x14ac:dyDescent="0.2">
      <c r="A58" s="63" t="s">
        <v>290</v>
      </c>
      <c r="C58" s="5">
        <v>93701</v>
      </c>
      <c r="D58" s="59">
        <v>0.95814345631316633</v>
      </c>
      <c r="E58" s="35">
        <v>77822</v>
      </c>
      <c r="F58" s="59">
        <v>0.83053542651625911</v>
      </c>
      <c r="G58" s="35">
        <v>2466</v>
      </c>
      <c r="H58" s="59">
        <v>2.6317755413496121E-2</v>
      </c>
      <c r="I58" s="35">
        <v>345</v>
      </c>
      <c r="J58" s="59">
        <v>3.6819244191630828E-3</v>
      </c>
      <c r="K58" s="35">
        <v>474</v>
      </c>
      <c r="L58" s="59">
        <v>5.0586439845892789E-3</v>
      </c>
      <c r="M58" s="35">
        <v>6</v>
      </c>
      <c r="N58" s="59">
        <v>6.4033468159357962E-5</v>
      </c>
      <c r="O58" s="35">
        <v>314</v>
      </c>
      <c r="P58" s="59">
        <v>3.3510848336730666E-3</v>
      </c>
      <c r="Q58" s="35">
        <v>8352</v>
      </c>
      <c r="R58" s="59">
        <v>8.9134587677826282E-2</v>
      </c>
      <c r="S58" s="58">
        <v>15879</v>
      </c>
      <c r="T58" s="59">
        <v>0.16946457348374083</v>
      </c>
    </row>
    <row r="59" spans="1:20" x14ac:dyDescent="0.2">
      <c r="A59" s="63" t="s">
        <v>291</v>
      </c>
      <c r="C59" s="5">
        <v>90608</v>
      </c>
      <c r="D59" s="59">
        <v>0.96403187356524811</v>
      </c>
      <c r="E59" s="35">
        <v>81170</v>
      </c>
      <c r="F59" s="59">
        <v>0.89583701218435463</v>
      </c>
      <c r="G59" s="35">
        <v>1358</v>
      </c>
      <c r="H59" s="59">
        <v>1.4987639060568603E-2</v>
      </c>
      <c r="I59" s="35">
        <v>282</v>
      </c>
      <c r="J59" s="59">
        <v>3.1123079639766909E-3</v>
      </c>
      <c r="K59" s="35">
        <v>477</v>
      </c>
      <c r="L59" s="59">
        <v>5.264435811407381E-3</v>
      </c>
      <c r="M59" s="35">
        <v>29</v>
      </c>
      <c r="N59" s="59">
        <v>3.2006003884866679E-4</v>
      </c>
      <c r="O59" s="35">
        <v>278</v>
      </c>
      <c r="P59" s="59">
        <v>3.0681617517217025E-3</v>
      </c>
      <c r="Q59" s="35">
        <v>3755</v>
      </c>
      <c r="R59" s="59">
        <v>4.1442256754370473E-2</v>
      </c>
      <c r="S59" s="58">
        <v>9438</v>
      </c>
      <c r="T59" s="59">
        <v>0.10416298781564541</v>
      </c>
    </row>
    <row r="60" spans="1:20" x14ac:dyDescent="0.2">
      <c r="A60" s="63" t="s">
        <v>292</v>
      </c>
      <c r="C60" s="5">
        <v>93166</v>
      </c>
      <c r="D60" s="59">
        <v>0.95251486593821777</v>
      </c>
      <c r="E60" s="35">
        <v>76891</v>
      </c>
      <c r="F60" s="59">
        <v>0.82531180902904488</v>
      </c>
      <c r="G60" s="35">
        <v>3408</v>
      </c>
      <c r="H60" s="59">
        <v>3.6579868192258981E-2</v>
      </c>
      <c r="I60" s="35">
        <v>617</v>
      </c>
      <c r="J60" s="59">
        <v>6.6225876392675444E-3</v>
      </c>
      <c r="K60" s="35">
        <v>662</v>
      </c>
      <c r="L60" s="59">
        <v>7.1055964622287098E-3</v>
      </c>
      <c r="M60" s="35">
        <v>30</v>
      </c>
      <c r="N60" s="59">
        <v>3.2200588197411071E-4</v>
      </c>
      <c r="O60" s="35">
        <v>391</v>
      </c>
      <c r="P60" s="59">
        <v>4.1968099950625767E-3</v>
      </c>
      <c r="Q60" s="35">
        <v>6743</v>
      </c>
      <c r="R60" s="59">
        <v>7.2376188738380948E-2</v>
      </c>
      <c r="S60" s="58">
        <v>16275</v>
      </c>
      <c r="T60" s="59">
        <v>0.17468819097095506</v>
      </c>
    </row>
    <row r="61" spans="1:20" x14ac:dyDescent="0.2">
      <c r="A61" s="63" t="s">
        <v>293</v>
      </c>
      <c r="C61" s="5">
        <v>93342</v>
      </c>
      <c r="D61" s="59">
        <v>0.94563004863834077</v>
      </c>
      <c r="E61" s="35">
        <v>56711</v>
      </c>
      <c r="F61" s="59">
        <v>0.60756144072336138</v>
      </c>
      <c r="G61" s="35">
        <v>20064</v>
      </c>
      <c r="H61" s="59">
        <v>0.21495146879218358</v>
      </c>
      <c r="I61" s="35">
        <v>576</v>
      </c>
      <c r="J61" s="59">
        <v>6.1708555634119693E-3</v>
      </c>
      <c r="K61" s="35">
        <v>2143</v>
      </c>
      <c r="L61" s="59">
        <v>2.2958582417346961E-2</v>
      </c>
      <c r="M61" s="35">
        <v>45</v>
      </c>
      <c r="N61" s="59">
        <v>4.8209809089156004E-4</v>
      </c>
      <c r="O61" s="35">
        <v>770</v>
      </c>
      <c r="P61" s="59">
        <v>8.2492339997000275E-3</v>
      </c>
      <c r="Q61" s="35">
        <v>7958</v>
      </c>
      <c r="R61" s="59">
        <v>8.5256369051445222E-2</v>
      </c>
      <c r="S61" s="58">
        <v>36631</v>
      </c>
      <c r="T61" s="59">
        <v>0.39243855927663862</v>
      </c>
    </row>
    <row r="62" spans="1:20" x14ac:dyDescent="0.2">
      <c r="A62" s="63" t="s">
        <v>294</v>
      </c>
      <c r="C62" s="5">
        <v>101881</v>
      </c>
      <c r="D62" s="59">
        <v>0.95459408525632827</v>
      </c>
      <c r="E62" s="35">
        <v>80889</v>
      </c>
      <c r="F62" s="59">
        <v>0.79395569340701411</v>
      </c>
      <c r="G62" s="35">
        <v>6801</v>
      </c>
      <c r="H62" s="59">
        <v>6.6754350664009976E-2</v>
      </c>
      <c r="I62" s="35">
        <v>348</v>
      </c>
      <c r="J62" s="59">
        <v>3.4157497472541497E-3</v>
      </c>
      <c r="K62" s="35">
        <v>4270</v>
      </c>
      <c r="L62" s="59">
        <v>4.1911642013721891E-2</v>
      </c>
      <c r="M62" s="35">
        <v>41</v>
      </c>
      <c r="N62" s="59">
        <v>4.0243028631442563E-4</v>
      </c>
      <c r="O62" s="35">
        <v>512</v>
      </c>
      <c r="P62" s="59">
        <v>5.0254708925118524E-3</v>
      </c>
      <c r="Q62" s="35">
        <v>4394</v>
      </c>
      <c r="R62" s="59">
        <v>4.3128748245502106E-2</v>
      </c>
      <c r="S62" s="58">
        <v>20992</v>
      </c>
      <c r="T62" s="59">
        <v>0.20604430659298592</v>
      </c>
    </row>
    <row r="63" spans="1:20" x14ac:dyDescent="0.2">
      <c r="A63" s="63" t="s">
        <v>295</v>
      </c>
      <c r="C63" s="5">
        <v>91061</v>
      </c>
      <c r="D63" s="59">
        <v>0.9463107147955766</v>
      </c>
      <c r="E63" s="35">
        <v>61650</v>
      </c>
      <c r="F63" s="59">
        <v>0.67701870174937684</v>
      </c>
      <c r="G63" s="35">
        <v>13871</v>
      </c>
      <c r="H63" s="59">
        <v>0.15232646248119391</v>
      </c>
      <c r="I63" s="35">
        <v>598</v>
      </c>
      <c r="J63" s="59">
        <v>6.5670264987206378E-3</v>
      </c>
      <c r="K63" s="35">
        <v>3453</v>
      </c>
      <c r="L63" s="59">
        <v>3.7919636287763146E-2</v>
      </c>
      <c r="M63" s="35">
        <v>33</v>
      </c>
      <c r="N63" s="59">
        <v>3.6239443889261045E-4</v>
      </c>
      <c r="O63" s="35">
        <v>539</v>
      </c>
      <c r="P63" s="59">
        <v>5.9191091685793038E-3</v>
      </c>
      <c r="Q63" s="35">
        <v>6028</v>
      </c>
      <c r="R63" s="59">
        <v>6.6197384171050172E-2</v>
      </c>
      <c r="S63" s="58">
        <v>29411</v>
      </c>
      <c r="T63" s="59">
        <v>0.32298129825062322</v>
      </c>
    </row>
    <row r="64" spans="1:20" x14ac:dyDescent="0.2">
      <c r="A64" s="63" t="s">
        <v>296</v>
      </c>
      <c r="C64" s="5">
        <v>93547</v>
      </c>
      <c r="D64" s="59">
        <v>0.954536222433643</v>
      </c>
      <c r="E64" s="35">
        <v>80591</v>
      </c>
      <c r="F64" s="59">
        <v>0.8615027740066491</v>
      </c>
      <c r="G64" s="35">
        <v>3476</v>
      </c>
      <c r="H64" s="59">
        <v>3.7157792339679523E-2</v>
      </c>
      <c r="I64" s="35">
        <v>478</v>
      </c>
      <c r="J64" s="59">
        <v>5.1097309373897611E-3</v>
      </c>
      <c r="K64" s="35">
        <v>984</v>
      </c>
      <c r="L64" s="59">
        <v>1.0518776657722856E-2</v>
      </c>
      <c r="M64" s="35">
        <v>20</v>
      </c>
      <c r="N64" s="59">
        <v>2.1379627353095235E-4</v>
      </c>
      <c r="O64" s="35">
        <v>383</v>
      </c>
      <c r="P64" s="59">
        <v>4.0941986381177378E-3</v>
      </c>
      <c r="Q64" s="35">
        <v>3362</v>
      </c>
      <c r="R64" s="59">
        <v>3.5939153580553093E-2</v>
      </c>
      <c r="S64" s="58">
        <v>12956</v>
      </c>
      <c r="T64" s="59">
        <v>0.13849722599335093</v>
      </c>
    </row>
    <row r="65" spans="1:20" x14ac:dyDescent="0.2">
      <c r="A65" s="63" t="s">
        <v>297</v>
      </c>
      <c r="C65" s="5">
        <v>84442</v>
      </c>
      <c r="D65" s="59">
        <v>0.94790507093626408</v>
      </c>
      <c r="E65" s="35">
        <v>66588</v>
      </c>
      <c r="F65" s="59">
        <v>0.78856493214277257</v>
      </c>
      <c r="G65" s="35">
        <v>7949</v>
      </c>
      <c r="H65" s="59">
        <v>9.4135619715307553E-2</v>
      </c>
      <c r="I65" s="35">
        <v>339</v>
      </c>
      <c r="J65" s="59">
        <v>4.0145898960233057E-3</v>
      </c>
      <c r="K65" s="35">
        <v>906</v>
      </c>
      <c r="L65" s="59">
        <v>1.0729257952203879E-2</v>
      </c>
      <c r="M65" s="35">
        <v>29</v>
      </c>
      <c r="N65" s="59">
        <v>3.4343099405509105E-4</v>
      </c>
      <c r="O65" s="35">
        <v>328</v>
      </c>
      <c r="P65" s="59">
        <v>3.8843229672437885E-3</v>
      </c>
      <c r="Q65" s="35">
        <v>3904</v>
      </c>
      <c r="R65" s="59">
        <v>4.6232917268657775E-2</v>
      </c>
      <c r="S65" s="58">
        <v>17854</v>
      </c>
      <c r="T65" s="59">
        <v>0.21143506785722743</v>
      </c>
    </row>
    <row r="66" spans="1:20" x14ac:dyDescent="0.2">
      <c r="A66" s="63" t="s">
        <v>298</v>
      </c>
      <c r="C66" s="5">
        <v>95532</v>
      </c>
      <c r="D66" s="59">
        <v>0.95789892392078047</v>
      </c>
      <c r="E66" s="35">
        <v>82227</v>
      </c>
      <c r="F66" s="59">
        <v>0.86072729556588368</v>
      </c>
      <c r="G66" s="35">
        <v>4829</v>
      </c>
      <c r="H66" s="59">
        <v>5.0548507306452287E-2</v>
      </c>
      <c r="I66" s="35">
        <v>394</v>
      </c>
      <c r="J66" s="59">
        <v>4.1242724950801826E-3</v>
      </c>
      <c r="K66" s="35">
        <v>697</v>
      </c>
      <c r="L66" s="59">
        <v>7.2959845915504754E-3</v>
      </c>
      <c r="M66" s="35">
        <v>23</v>
      </c>
      <c r="N66" s="59">
        <v>2.4075702382447765E-4</v>
      </c>
      <c r="O66" s="35">
        <v>292</v>
      </c>
      <c r="P66" s="59">
        <v>3.0565674329020641E-3</v>
      </c>
      <c r="Q66" s="35">
        <v>3048</v>
      </c>
      <c r="R66" s="59">
        <v>3.1905539505087302E-2</v>
      </c>
      <c r="S66" s="58">
        <v>13305</v>
      </c>
      <c r="T66" s="59">
        <v>0.13927270443411632</v>
      </c>
    </row>
    <row r="67" spans="1:20" x14ac:dyDescent="0.2">
      <c r="A67" s="63" t="s">
        <v>299</v>
      </c>
      <c r="C67" s="5">
        <v>91736</v>
      </c>
      <c r="D67" s="59">
        <v>0.95543734193773444</v>
      </c>
      <c r="E67" s="35">
        <v>73372</v>
      </c>
      <c r="F67" s="59">
        <v>0.79981686578878519</v>
      </c>
      <c r="G67" s="35">
        <v>3188</v>
      </c>
      <c r="H67" s="59">
        <v>3.475189674718758E-2</v>
      </c>
      <c r="I67" s="35">
        <v>679</v>
      </c>
      <c r="J67" s="59">
        <v>7.401674369931107E-3</v>
      </c>
      <c r="K67" s="35">
        <v>540</v>
      </c>
      <c r="L67" s="59">
        <v>5.8864567890468305E-3</v>
      </c>
      <c r="M67" s="35">
        <v>50</v>
      </c>
      <c r="N67" s="59">
        <v>5.450422952821139E-4</v>
      </c>
      <c r="O67" s="35">
        <v>393</v>
      </c>
      <c r="P67" s="59">
        <v>4.2840324409174155E-3</v>
      </c>
      <c r="Q67" s="35">
        <v>9426</v>
      </c>
      <c r="R67" s="59">
        <v>0.10275137350658411</v>
      </c>
      <c r="S67" s="58">
        <v>18364</v>
      </c>
      <c r="T67" s="59">
        <v>0.20018313421121478</v>
      </c>
    </row>
    <row r="68" spans="1:20" x14ac:dyDescent="0.2">
      <c r="A68" s="63" t="s">
        <v>300</v>
      </c>
      <c r="C68" s="5">
        <v>96005</v>
      </c>
      <c r="D68" s="59">
        <v>0.95170043226915269</v>
      </c>
      <c r="E68" s="35">
        <v>73781</v>
      </c>
      <c r="F68" s="59">
        <v>0.76851205666371547</v>
      </c>
      <c r="G68" s="35">
        <v>7037</v>
      </c>
      <c r="H68" s="59">
        <v>7.3298265715327326E-2</v>
      </c>
      <c r="I68" s="35">
        <v>433</v>
      </c>
      <c r="J68" s="59">
        <v>4.5101817613665959E-3</v>
      </c>
      <c r="K68" s="35">
        <v>2627</v>
      </c>
      <c r="L68" s="59">
        <v>2.7363158168845374E-2</v>
      </c>
      <c r="M68" s="35">
        <v>46</v>
      </c>
      <c r="N68" s="59">
        <v>4.7914171136919953E-4</v>
      </c>
      <c r="O68" s="35">
        <v>502</v>
      </c>
      <c r="P68" s="59">
        <v>5.2288943284203946E-3</v>
      </c>
      <c r="Q68" s="35">
        <v>6942</v>
      </c>
      <c r="R68" s="59">
        <v>7.2308733920108323E-2</v>
      </c>
      <c r="S68" s="58">
        <v>22224</v>
      </c>
      <c r="T68" s="59">
        <v>0.23148794333628456</v>
      </c>
    </row>
    <row r="69" spans="1:20" x14ac:dyDescent="0.2">
      <c r="A69" s="63" t="s">
        <v>301</v>
      </c>
      <c r="C69" s="5">
        <v>92000</v>
      </c>
      <c r="D69" s="59">
        <v>0.94071739130434784</v>
      </c>
      <c r="E69" s="35">
        <v>48892</v>
      </c>
      <c r="F69" s="59">
        <v>0.5314347826086957</v>
      </c>
      <c r="G69" s="35">
        <v>20275</v>
      </c>
      <c r="H69" s="59">
        <v>0.22038043478260869</v>
      </c>
      <c r="I69" s="35">
        <v>672</v>
      </c>
      <c r="J69" s="59">
        <v>7.3043478260869567E-3</v>
      </c>
      <c r="K69" s="35">
        <v>3348</v>
      </c>
      <c r="L69" s="59">
        <v>3.6391304347826087E-2</v>
      </c>
      <c r="M69" s="35">
        <v>70</v>
      </c>
      <c r="N69" s="59">
        <v>7.6086956521739129E-4</v>
      </c>
      <c r="O69" s="35">
        <v>765</v>
      </c>
      <c r="P69" s="59">
        <v>8.315217391304348E-3</v>
      </c>
      <c r="Q69" s="35">
        <v>12524</v>
      </c>
      <c r="R69" s="59">
        <v>0.13613043478260869</v>
      </c>
      <c r="S69" s="58">
        <v>43108</v>
      </c>
      <c r="T69" s="59">
        <v>0.46856521739130436</v>
      </c>
    </row>
    <row r="70" spans="1:20" x14ac:dyDescent="0.2">
      <c r="A70" s="63" t="s">
        <v>302</v>
      </c>
      <c r="C70" s="5">
        <v>96895</v>
      </c>
      <c r="D70" s="59">
        <v>0.96306310955157648</v>
      </c>
      <c r="E70" s="35">
        <v>68878</v>
      </c>
      <c r="F70" s="59">
        <v>0.71085195314515714</v>
      </c>
      <c r="G70" s="35">
        <v>7934</v>
      </c>
      <c r="H70" s="59">
        <v>8.1882450074823268E-2</v>
      </c>
      <c r="I70" s="35">
        <v>293</v>
      </c>
      <c r="J70" s="59">
        <v>3.0238918416842973E-3</v>
      </c>
      <c r="K70" s="35">
        <v>10693</v>
      </c>
      <c r="L70" s="59">
        <v>0.11035657154651943</v>
      </c>
      <c r="M70" s="35">
        <v>67</v>
      </c>
      <c r="N70" s="59">
        <v>6.9147014809845713E-4</v>
      </c>
      <c r="O70" s="35">
        <v>495</v>
      </c>
      <c r="P70" s="59">
        <v>5.1086227359512871E-3</v>
      </c>
      <c r="Q70" s="35">
        <v>4956</v>
      </c>
      <c r="R70" s="59">
        <v>5.114815005934259E-2</v>
      </c>
      <c r="S70" s="58">
        <v>28017</v>
      </c>
      <c r="T70" s="59">
        <v>0.28914804685484286</v>
      </c>
    </row>
    <row r="71" spans="1:20" x14ac:dyDescent="0.2">
      <c r="A71" s="63" t="s">
        <v>303</v>
      </c>
      <c r="C71" s="5">
        <v>90213</v>
      </c>
      <c r="D71" s="59">
        <v>0.96804229989025969</v>
      </c>
      <c r="E71" s="35">
        <v>77219</v>
      </c>
      <c r="F71" s="59">
        <v>0.8559631095296687</v>
      </c>
      <c r="G71" s="35">
        <v>4291</v>
      </c>
      <c r="H71" s="59">
        <v>4.7565206788378618E-2</v>
      </c>
      <c r="I71" s="35">
        <v>332</v>
      </c>
      <c r="J71" s="59">
        <v>3.6801791316107436E-3</v>
      </c>
      <c r="K71" s="35">
        <v>377</v>
      </c>
      <c r="L71" s="59">
        <v>4.1789985922206334E-3</v>
      </c>
      <c r="M71" s="35">
        <v>51</v>
      </c>
      <c r="N71" s="59">
        <v>5.6532872202454197E-4</v>
      </c>
      <c r="O71" s="35">
        <v>242</v>
      </c>
      <c r="P71" s="59">
        <v>2.6825402103909635E-3</v>
      </c>
      <c r="Q71" s="35">
        <v>4818</v>
      </c>
      <c r="R71" s="59">
        <v>5.3406936915965549E-2</v>
      </c>
      <c r="S71" s="58">
        <v>12994</v>
      </c>
      <c r="T71" s="59">
        <v>0.14403689047033133</v>
      </c>
    </row>
    <row r="72" spans="1:20" x14ac:dyDescent="0.2">
      <c r="A72" s="63" t="s">
        <v>304</v>
      </c>
      <c r="C72" s="5">
        <v>95289</v>
      </c>
      <c r="D72" s="59">
        <v>0.95879902192278221</v>
      </c>
      <c r="E72" s="35">
        <v>74786</v>
      </c>
      <c r="F72" s="59">
        <v>0.78483350649078065</v>
      </c>
      <c r="G72" s="35">
        <v>7503</v>
      </c>
      <c r="H72" s="59">
        <v>7.8739413783332809E-2</v>
      </c>
      <c r="I72" s="35">
        <v>369</v>
      </c>
      <c r="J72" s="59">
        <v>3.872430186065548E-3</v>
      </c>
      <c r="K72" s="35">
        <v>2411</v>
      </c>
      <c r="L72" s="59">
        <v>2.5301976093777875E-2</v>
      </c>
      <c r="M72" s="35">
        <v>30</v>
      </c>
      <c r="N72" s="59">
        <v>3.1483172244435348E-4</v>
      </c>
      <c r="O72" s="35">
        <v>363</v>
      </c>
      <c r="P72" s="59">
        <v>3.8094638415766772E-3</v>
      </c>
      <c r="Q72" s="35">
        <v>5901</v>
      </c>
      <c r="R72" s="59">
        <v>6.1927399804804335E-2</v>
      </c>
      <c r="S72" s="58">
        <v>20503</v>
      </c>
      <c r="T72" s="59">
        <v>0.21516649350921932</v>
      </c>
    </row>
    <row r="73" spans="1:20" x14ac:dyDescent="0.2">
      <c r="A73" s="63" t="s">
        <v>305</v>
      </c>
      <c r="C73" s="5">
        <v>106047</v>
      </c>
      <c r="D73" s="59">
        <v>0.96235631370995867</v>
      </c>
      <c r="E73" s="35">
        <v>69774</v>
      </c>
      <c r="F73" s="59">
        <v>0.65795354889813007</v>
      </c>
      <c r="G73" s="35">
        <v>13862</v>
      </c>
      <c r="H73" s="59">
        <v>0.13071562609031845</v>
      </c>
      <c r="I73" s="35">
        <v>524</v>
      </c>
      <c r="J73" s="59">
        <v>4.9412053146246472E-3</v>
      </c>
      <c r="K73" s="35">
        <v>8474</v>
      </c>
      <c r="L73" s="59">
        <v>7.9907965336124542E-2</v>
      </c>
      <c r="M73" s="35">
        <v>49</v>
      </c>
      <c r="N73" s="59">
        <v>4.6205927560421324E-4</v>
      </c>
      <c r="O73" s="35">
        <v>489</v>
      </c>
      <c r="P73" s="59">
        <v>4.6111629749073521E-3</v>
      </c>
      <c r="Q73" s="35">
        <v>8883</v>
      </c>
      <c r="R73" s="59">
        <v>8.3764745820249509E-2</v>
      </c>
      <c r="S73" s="58">
        <v>36273</v>
      </c>
      <c r="T73" s="59">
        <v>0.34204645110186993</v>
      </c>
    </row>
    <row r="74" spans="1:20" x14ac:dyDescent="0.2">
      <c r="A74" s="63" t="s">
        <v>306</v>
      </c>
      <c r="C74" s="5">
        <v>102343</v>
      </c>
      <c r="D74" s="59">
        <v>0.96070078070801135</v>
      </c>
      <c r="E74" s="35">
        <v>90380</v>
      </c>
      <c r="F74" s="59">
        <v>0.88310876171306296</v>
      </c>
      <c r="G74" s="35">
        <v>1458</v>
      </c>
      <c r="H74" s="59">
        <v>1.4246211269945184E-2</v>
      </c>
      <c r="I74" s="35">
        <v>210</v>
      </c>
      <c r="J74" s="59">
        <v>2.0519234339427222E-3</v>
      </c>
      <c r="K74" s="35">
        <v>2343</v>
      </c>
      <c r="L74" s="59">
        <v>2.2893602884418083E-2</v>
      </c>
      <c r="M74" s="35">
        <v>34</v>
      </c>
      <c r="N74" s="59">
        <v>3.3221617501929786E-4</v>
      </c>
      <c r="O74" s="35">
        <v>335</v>
      </c>
      <c r="P74" s="59">
        <v>3.2733064303371996E-3</v>
      </c>
      <c r="Q74" s="35">
        <v>3561</v>
      </c>
      <c r="R74" s="59">
        <v>3.4794758801285873E-2</v>
      </c>
      <c r="S74" s="58">
        <v>11963</v>
      </c>
      <c r="T74" s="59">
        <v>0.11689123828693707</v>
      </c>
    </row>
    <row r="75" spans="1:20" x14ac:dyDescent="0.2">
      <c r="A75" s="63" t="s">
        <v>307</v>
      </c>
      <c r="C75" s="5">
        <v>98047</v>
      </c>
      <c r="D75" s="59">
        <v>0.95959080848980594</v>
      </c>
      <c r="E75" s="35">
        <v>81693</v>
      </c>
      <c r="F75" s="59">
        <v>0.83320244372596819</v>
      </c>
      <c r="G75" s="35">
        <v>2809</v>
      </c>
      <c r="H75" s="59">
        <v>2.8649525227696922E-2</v>
      </c>
      <c r="I75" s="35">
        <v>379</v>
      </c>
      <c r="J75" s="59">
        <v>3.8654930798494597E-3</v>
      </c>
      <c r="K75" s="35">
        <v>1520</v>
      </c>
      <c r="L75" s="59">
        <v>1.5502769080135037E-2</v>
      </c>
      <c r="M75" s="35">
        <v>34</v>
      </c>
      <c r="N75" s="59">
        <v>3.4677246626617846E-4</v>
      </c>
      <c r="O75" s="35">
        <v>304</v>
      </c>
      <c r="P75" s="59">
        <v>3.1005538160270075E-3</v>
      </c>
      <c r="Q75" s="35">
        <v>7346</v>
      </c>
      <c r="R75" s="59">
        <v>7.492325109386315E-2</v>
      </c>
      <c r="S75" s="58">
        <v>16354</v>
      </c>
      <c r="T75" s="59">
        <v>0.16679755627403184</v>
      </c>
    </row>
    <row r="76" spans="1:20" x14ac:dyDescent="0.2">
      <c r="A76" s="63" t="s">
        <v>308</v>
      </c>
      <c r="C76" s="5">
        <v>100794</v>
      </c>
      <c r="D76" s="59">
        <v>0.96183304561779481</v>
      </c>
      <c r="E76" s="35">
        <v>45868</v>
      </c>
      <c r="F76" s="59">
        <v>0.45506676984741157</v>
      </c>
      <c r="G76" s="35">
        <v>23385</v>
      </c>
      <c r="H76" s="59">
        <v>0.23200785761057205</v>
      </c>
      <c r="I76" s="35">
        <v>632</v>
      </c>
      <c r="J76" s="59">
        <v>6.2702144968946561E-3</v>
      </c>
      <c r="K76" s="35">
        <v>1345</v>
      </c>
      <c r="L76" s="59">
        <v>1.3344048256840685E-2</v>
      </c>
      <c r="M76" s="35">
        <v>75</v>
      </c>
      <c r="N76" s="59">
        <v>7.4409191023275191E-4</v>
      </c>
      <c r="O76" s="35">
        <v>611</v>
      </c>
      <c r="P76" s="59">
        <v>6.0618687620294862E-3</v>
      </c>
      <c r="Q76" s="35">
        <v>25031</v>
      </c>
      <c r="R76" s="59">
        <v>0.24833819473381352</v>
      </c>
      <c r="S76" s="58">
        <v>54926</v>
      </c>
      <c r="T76" s="59">
        <v>0.54493323015258843</v>
      </c>
    </row>
    <row r="77" spans="1:20" x14ac:dyDescent="0.2">
      <c r="A77" s="63" t="s">
        <v>312</v>
      </c>
      <c r="C77" s="5">
        <v>98123</v>
      </c>
      <c r="D77" s="59">
        <v>0.96117118310691674</v>
      </c>
      <c r="E77" s="35">
        <v>68422</v>
      </c>
      <c r="F77" s="59">
        <v>0.6973084801728443</v>
      </c>
      <c r="G77" s="35">
        <v>13824</v>
      </c>
      <c r="H77" s="59">
        <v>0.14088440019159626</v>
      </c>
      <c r="I77" s="35">
        <v>405</v>
      </c>
      <c r="J77" s="59">
        <v>4.127472661863172E-3</v>
      </c>
      <c r="K77" s="35">
        <v>3311</v>
      </c>
      <c r="L77" s="59">
        <v>3.374336292204682E-2</v>
      </c>
      <c r="M77" s="35">
        <v>44</v>
      </c>
      <c r="N77" s="59">
        <v>4.4841678301723345E-4</v>
      </c>
      <c r="O77" s="35">
        <v>541</v>
      </c>
      <c r="P77" s="59">
        <v>5.5134881730073476E-3</v>
      </c>
      <c r="Q77" s="35">
        <v>7766</v>
      </c>
      <c r="R77" s="59">
        <v>7.9145562202541708E-2</v>
      </c>
      <c r="S77" s="58">
        <v>29701</v>
      </c>
      <c r="T77" s="59">
        <v>0.3026915198271557</v>
      </c>
    </row>
    <row r="78" spans="1:20" x14ac:dyDescent="0.2">
      <c r="A78" s="63" t="s">
        <v>313</v>
      </c>
      <c r="C78" s="5">
        <v>103428</v>
      </c>
      <c r="D78" s="59">
        <v>0.96060061105309968</v>
      </c>
      <c r="E78" s="35">
        <v>66347</v>
      </c>
      <c r="F78" s="59">
        <v>0.6414800634257648</v>
      </c>
      <c r="G78" s="35">
        <v>7529</v>
      </c>
      <c r="H78" s="59">
        <v>7.2794601075144058E-2</v>
      </c>
      <c r="I78" s="35">
        <v>420</v>
      </c>
      <c r="J78" s="59">
        <v>4.0607959159995356E-3</v>
      </c>
      <c r="K78" s="35">
        <v>3399</v>
      </c>
      <c r="L78" s="59">
        <v>3.2863441234481962E-2</v>
      </c>
      <c r="M78" s="35">
        <v>48</v>
      </c>
      <c r="N78" s="59">
        <v>4.6409096182851837E-4</v>
      </c>
      <c r="O78" s="35">
        <v>377</v>
      </c>
      <c r="P78" s="59">
        <v>3.6450477626948216E-3</v>
      </c>
      <c r="Q78" s="35">
        <v>21233</v>
      </c>
      <c r="R78" s="59">
        <v>0.20529257067718606</v>
      </c>
      <c r="S78" s="58">
        <v>37081</v>
      </c>
      <c r="T78" s="59">
        <v>0.3585199365742352</v>
      </c>
    </row>
    <row r="79" spans="1:20" x14ac:dyDescent="0.2">
      <c r="A79" s="63" t="s">
        <v>314</v>
      </c>
      <c r="C79" s="5">
        <v>89724</v>
      </c>
      <c r="D79" s="59">
        <v>0.95172974900806928</v>
      </c>
      <c r="E79" s="35">
        <v>72186</v>
      </c>
      <c r="F79" s="59">
        <v>0.80453390397218139</v>
      </c>
      <c r="G79" s="35">
        <v>4998</v>
      </c>
      <c r="H79" s="59">
        <v>5.5704159422228165E-2</v>
      </c>
      <c r="I79" s="35">
        <v>567</v>
      </c>
      <c r="J79" s="59">
        <v>6.3193794302527752E-3</v>
      </c>
      <c r="K79" s="35">
        <v>1522</v>
      </c>
      <c r="L79" s="59">
        <v>1.6963131380678526E-2</v>
      </c>
      <c r="M79" s="35">
        <v>102</v>
      </c>
      <c r="N79" s="59">
        <v>1.1368195800454729E-3</v>
      </c>
      <c r="O79" s="35">
        <v>448</v>
      </c>
      <c r="P79" s="59">
        <v>4.9930899201997237E-3</v>
      </c>
      <c r="Q79" s="35">
        <v>5570</v>
      </c>
      <c r="R79" s="59">
        <v>6.2079265302483172E-2</v>
      </c>
      <c r="S79" s="58">
        <v>17538</v>
      </c>
      <c r="T79" s="59">
        <v>0.19546609602781864</v>
      </c>
    </row>
    <row r="80" spans="1:20" x14ac:dyDescent="0.2">
      <c r="A80" s="63" t="s">
        <v>315</v>
      </c>
      <c r="C80" s="5">
        <v>83954</v>
      </c>
      <c r="D80" s="59">
        <v>0.95926340615098726</v>
      </c>
      <c r="E80" s="35">
        <v>56509</v>
      </c>
      <c r="F80" s="59">
        <v>0.67309479000404981</v>
      </c>
      <c r="G80" s="35">
        <v>16812</v>
      </c>
      <c r="H80" s="59">
        <v>0.20025251923672488</v>
      </c>
      <c r="I80" s="35">
        <v>457</v>
      </c>
      <c r="J80" s="59">
        <v>5.4434571312861803E-3</v>
      </c>
      <c r="K80" s="35">
        <v>1841</v>
      </c>
      <c r="L80" s="59">
        <v>2.1928675226909975E-2</v>
      </c>
      <c r="M80" s="35">
        <v>35</v>
      </c>
      <c r="N80" s="59">
        <v>4.1689496629106416E-4</v>
      </c>
      <c r="O80" s="35">
        <v>395</v>
      </c>
      <c r="P80" s="59">
        <v>4.7049574767134379E-3</v>
      </c>
      <c r="Q80" s="35">
        <v>4485</v>
      </c>
      <c r="R80" s="59">
        <v>5.3422112109012078E-2</v>
      </c>
      <c r="S80" s="58">
        <v>27445</v>
      </c>
      <c r="T80" s="59">
        <v>0.32690520999595019</v>
      </c>
    </row>
    <row r="81" spans="1:20" x14ac:dyDescent="0.2">
      <c r="A81" s="63" t="s">
        <v>316</v>
      </c>
      <c r="C81" s="5">
        <v>97571</v>
      </c>
      <c r="D81" s="59">
        <v>0.96246835637638251</v>
      </c>
      <c r="E81" s="35">
        <v>82561</v>
      </c>
      <c r="F81" s="59">
        <v>0.84616330672023454</v>
      </c>
      <c r="G81" s="35">
        <v>1327</v>
      </c>
      <c r="H81" s="59">
        <v>1.3600352563774072E-2</v>
      </c>
      <c r="I81" s="35">
        <v>426</v>
      </c>
      <c r="J81" s="59">
        <v>4.36605138821986E-3</v>
      </c>
      <c r="K81" s="35">
        <v>715</v>
      </c>
      <c r="L81" s="59">
        <v>7.3279970483032869E-3</v>
      </c>
      <c r="M81" s="35">
        <v>18</v>
      </c>
      <c r="N81" s="59">
        <v>1.8448104457267016E-4</v>
      </c>
      <c r="O81" s="35">
        <v>369</v>
      </c>
      <c r="P81" s="59">
        <v>3.7818614137397383E-3</v>
      </c>
      <c r="Q81" s="35">
        <v>8493</v>
      </c>
      <c r="R81" s="59">
        <v>8.704430619753821E-2</v>
      </c>
      <c r="S81" s="58">
        <v>15010</v>
      </c>
      <c r="T81" s="59">
        <v>0.15383669327976551</v>
      </c>
    </row>
    <row r="82" spans="1:20" x14ac:dyDescent="0.2">
      <c r="A82" s="63" t="s">
        <v>317</v>
      </c>
      <c r="C82" s="5">
        <v>84301</v>
      </c>
      <c r="D82" s="59">
        <v>0.96489958600728343</v>
      </c>
      <c r="E82" s="35">
        <v>76950</v>
      </c>
      <c r="F82" s="59">
        <v>0.9128005598984591</v>
      </c>
      <c r="G82" s="35">
        <v>1005</v>
      </c>
      <c r="H82" s="59">
        <v>1.1921566766705022E-2</v>
      </c>
      <c r="I82" s="35">
        <v>273</v>
      </c>
      <c r="J82" s="59">
        <v>3.2383957485676326E-3</v>
      </c>
      <c r="K82" s="35">
        <v>374</v>
      </c>
      <c r="L82" s="59">
        <v>4.4364835529827644E-3</v>
      </c>
      <c r="M82" s="35">
        <v>10</v>
      </c>
      <c r="N82" s="59">
        <v>1.1862255489258727E-4</v>
      </c>
      <c r="O82" s="35">
        <v>223</v>
      </c>
      <c r="P82" s="59">
        <v>2.6452829741046963E-3</v>
      </c>
      <c r="Q82" s="35">
        <v>2507</v>
      </c>
      <c r="R82" s="59">
        <v>2.9738674511571632E-2</v>
      </c>
      <c r="S82" s="58">
        <v>7351</v>
      </c>
      <c r="T82" s="59">
        <v>8.7199440101540904E-2</v>
      </c>
    </row>
    <row r="83" spans="1:20" x14ac:dyDescent="0.2">
      <c r="A83" s="63" t="s">
        <v>318</v>
      </c>
      <c r="C83" s="5">
        <v>88619</v>
      </c>
      <c r="D83" s="59">
        <v>0.95986188063507838</v>
      </c>
      <c r="E83" s="35">
        <v>78871</v>
      </c>
      <c r="F83" s="59">
        <v>0.89000101558356559</v>
      </c>
      <c r="G83" s="35">
        <v>976</v>
      </c>
      <c r="H83" s="59">
        <v>1.1013439555851453E-2</v>
      </c>
      <c r="I83" s="35">
        <v>289</v>
      </c>
      <c r="J83" s="59">
        <v>3.2611516717633918E-3</v>
      </c>
      <c r="K83" s="35">
        <v>402</v>
      </c>
      <c r="L83" s="59">
        <v>4.5362732596847177E-3</v>
      </c>
      <c r="M83" s="35">
        <v>17</v>
      </c>
      <c r="N83" s="59">
        <v>1.918324512801995E-4</v>
      </c>
      <c r="O83" s="35">
        <v>263</v>
      </c>
      <c r="P83" s="59">
        <v>2.9677608639230866E-3</v>
      </c>
      <c r="Q83" s="35">
        <v>4244</v>
      </c>
      <c r="R83" s="59">
        <v>4.7890407249009809E-2</v>
      </c>
      <c r="S83" s="58">
        <v>9748</v>
      </c>
      <c r="T83" s="59">
        <v>0.10999898441643439</v>
      </c>
    </row>
    <row r="84" spans="1:20" x14ac:dyDescent="0.2">
      <c r="A84" s="63" t="s">
        <v>319</v>
      </c>
      <c r="C84" s="5">
        <v>84913</v>
      </c>
      <c r="D84" s="59">
        <v>0.95569582984937529</v>
      </c>
      <c r="E84" s="35">
        <v>73472</v>
      </c>
      <c r="F84" s="59">
        <v>0.86526209178806546</v>
      </c>
      <c r="G84" s="35">
        <v>2725</v>
      </c>
      <c r="H84" s="59">
        <v>3.2091670297834253E-2</v>
      </c>
      <c r="I84" s="35">
        <v>359</v>
      </c>
      <c r="J84" s="59">
        <v>4.2278567474944946E-3</v>
      </c>
      <c r="K84" s="35">
        <v>440</v>
      </c>
      <c r="L84" s="59">
        <v>5.1817742866227786E-3</v>
      </c>
      <c r="M84" s="35">
        <v>18</v>
      </c>
      <c r="N84" s="59">
        <v>2.1198167536184094E-4</v>
      </c>
      <c r="O84" s="35">
        <v>274</v>
      </c>
      <c r="P84" s="59">
        <v>3.2268321693969121E-3</v>
      </c>
      <c r="Q84" s="35">
        <v>3863</v>
      </c>
      <c r="R84" s="59">
        <v>4.549362288459953E-2</v>
      </c>
      <c r="S84" s="58">
        <v>11441</v>
      </c>
      <c r="T84" s="59">
        <v>0.13473790821193457</v>
      </c>
    </row>
    <row r="85" spans="1:20" x14ac:dyDescent="0.2">
      <c r="A85" s="63" t="s">
        <v>320</v>
      </c>
      <c r="C85" s="5">
        <v>84730</v>
      </c>
      <c r="D85" s="59">
        <v>0.96888941343089807</v>
      </c>
      <c r="E85" s="35">
        <v>78119</v>
      </c>
      <c r="F85" s="59">
        <v>0.92197568747787084</v>
      </c>
      <c r="G85" s="35">
        <v>511</v>
      </c>
      <c r="H85" s="59">
        <v>6.0309217514457692E-3</v>
      </c>
      <c r="I85" s="35">
        <v>283</v>
      </c>
      <c r="J85" s="59">
        <v>3.340021243951375E-3</v>
      </c>
      <c r="K85" s="35">
        <v>328</v>
      </c>
      <c r="L85" s="59">
        <v>3.8711200283252684E-3</v>
      </c>
      <c r="M85" s="35">
        <v>17</v>
      </c>
      <c r="N85" s="59">
        <v>2.0063731854124867E-4</v>
      </c>
      <c r="O85" s="35">
        <v>188</v>
      </c>
      <c r="P85" s="59">
        <v>2.2188126991620439E-3</v>
      </c>
      <c r="Q85" s="35">
        <v>2648</v>
      </c>
      <c r="R85" s="59">
        <v>3.125221291160156E-2</v>
      </c>
      <c r="S85" s="58">
        <v>6611</v>
      </c>
      <c r="T85" s="59">
        <v>7.8024312522129116E-2</v>
      </c>
    </row>
    <row r="86" spans="1:20" x14ac:dyDescent="0.2">
      <c r="A86" s="63" t="s">
        <v>321</v>
      </c>
      <c r="C86" s="5">
        <v>89654</v>
      </c>
      <c r="D86" s="59">
        <v>0.96251143284181417</v>
      </c>
      <c r="E86" s="35">
        <v>82175</v>
      </c>
      <c r="F86" s="59">
        <v>0.91657929372922564</v>
      </c>
      <c r="G86" s="35">
        <v>405</v>
      </c>
      <c r="H86" s="59">
        <v>4.5173667655653959E-3</v>
      </c>
      <c r="I86" s="35">
        <v>256</v>
      </c>
      <c r="J86" s="59">
        <v>2.85542195551788E-3</v>
      </c>
      <c r="K86" s="35">
        <v>343</v>
      </c>
      <c r="L86" s="59">
        <v>3.8258192607134095E-3</v>
      </c>
      <c r="M86" s="35">
        <v>26</v>
      </c>
      <c r="N86" s="59">
        <v>2.9000379235728465E-4</v>
      </c>
      <c r="O86" s="35">
        <v>256</v>
      </c>
      <c r="P86" s="59">
        <v>2.85542195551788E-3</v>
      </c>
      <c r="Q86" s="35">
        <v>2832</v>
      </c>
      <c r="R86" s="59">
        <v>3.1588105382916544E-2</v>
      </c>
      <c r="S86" s="58">
        <v>7479</v>
      </c>
      <c r="T86" s="59">
        <v>8.3420706270774317E-2</v>
      </c>
    </row>
    <row r="87" spans="1:20" x14ac:dyDescent="0.2">
      <c r="A87" s="63" t="s">
        <v>322</v>
      </c>
      <c r="C87" s="5">
        <v>103390</v>
      </c>
      <c r="D87" s="59">
        <v>0.96426153399748538</v>
      </c>
      <c r="E87" s="35">
        <v>88530</v>
      </c>
      <c r="F87" s="59">
        <v>0.85627236676661189</v>
      </c>
      <c r="G87" s="35">
        <v>4113</v>
      </c>
      <c r="H87" s="59">
        <v>3.9781410194409519E-2</v>
      </c>
      <c r="I87" s="35">
        <v>291</v>
      </c>
      <c r="J87" s="59">
        <v>2.8145855498597542E-3</v>
      </c>
      <c r="K87" s="35">
        <v>2127</v>
      </c>
      <c r="L87" s="59">
        <v>2.0572589225263564E-2</v>
      </c>
      <c r="M87" s="35">
        <v>29</v>
      </c>
      <c r="N87" s="59">
        <v>2.80491343456814E-4</v>
      </c>
      <c r="O87" s="35">
        <v>275</v>
      </c>
      <c r="P87" s="59">
        <v>2.6598317051939259E-3</v>
      </c>
      <c r="Q87" s="35">
        <v>4330</v>
      </c>
      <c r="R87" s="59">
        <v>4.1880259212689813E-2</v>
      </c>
      <c r="S87" s="58">
        <v>14860</v>
      </c>
      <c r="T87" s="59">
        <v>0.14372763323338814</v>
      </c>
    </row>
    <row r="88" spans="1:20" x14ac:dyDescent="0.2">
      <c r="A88" s="63" t="s">
        <v>323</v>
      </c>
      <c r="C88" s="5">
        <v>97960</v>
      </c>
      <c r="D88" s="59">
        <v>0.96363821968150276</v>
      </c>
      <c r="E88" s="35">
        <v>89400</v>
      </c>
      <c r="F88" s="59">
        <v>0.9126173948550429</v>
      </c>
      <c r="G88" s="35">
        <v>466</v>
      </c>
      <c r="H88" s="59">
        <v>4.7570436913025723E-3</v>
      </c>
      <c r="I88" s="35">
        <v>341</v>
      </c>
      <c r="J88" s="59">
        <v>3.481012658227848E-3</v>
      </c>
      <c r="K88" s="35">
        <v>392</v>
      </c>
      <c r="L88" s="59">
        <v>4.0016333197223355E-3</v>
      </c>
      <c r="M88" s="35">
        <v>29</v>
      </c>
      <c r="N88" s="59">
        <v>2.9603919967333608E-4</v>
      </c>
      <c r="O88" s="35">
        <v>290</v>
      </c>
      <c r="P88" s="59">
        <v>2.9603919967333605E-3</v>
      </c>
      <c r="Q88" s="35">
        <v>3480</v>
      </c>
      <c r="R88" s="59">
        <v>3.5524703960800326E-2</v>
      </c>
      <c r="S88" s="58">
        <v>8560</v>
      </c>
      <c r="T88" s="59">
        <v>8.7382605144957132E-2</v>
      </c>
    </row>
    <row r="89" spans="1:20" x14ac:dyDescent="0.2">
      <c r="A89" s="63" t="s">
        <v>324</v>
      </c>
      <c r="C89" s="5">
        <v>102154</v>
      </c>
      <c r="D89" s="59">
        <v>0.96667776102746827</v>
      </c>
      <c r="E89" s="35">
        <v>89803</v>
      </c>
      <c r="F89" s="59">
        <v>0.87909430859290871</v>
      </c>
      <c r="G89" s="35">
        <v>2026</v>
      </c>
      <c r="H89" s="59">
        <v>1.9832801456624312E-2</v>
      </c>
      <c r="I89" s="35">
        <v>274</v>
      </c>
      <c r="J89" s="59">
        <v>2.6822248761673552E-3</v>
      </c>
      <c r="K89" s="35">
        <v>1325</v>
      </c>
      <c r="L89" s="59">
        <v>1.2970612996064765E-2</v>
      </c>
      <c r="M89" s="35">
        <v>34</v>
      </c>
      <c r="N89" s="59">
        <v>3.3283082404996379E-4</v>
      </c>
      <c r="O89" s="35">
        <v>347</v>
      </c>
      <c r="P89" s="59">
        <v>3.3968322336863951E-3</v>
      </c>
      <c r="Q89" s="35">
        <v>4941</v>
      </c>
      <c r="R89" s="59">
        <v>4.8368150047966796E-2</v>
      </c>
      <c r="S89" s="58">
        <v>12351</v>
      </c>
      <c r="T89" s="59">
        <v>0.12090569140709126</v>
      </c>
    </row>
    <row r="90" spans="1:20" x14ac:dyDescent="0.2">
      <c r="A90" s="63" t="s">
        <v>325</v>
      </c>
      <c r="C90" s="5">
        <v>94136</v>
      </c>
      <c r="D90" s="59">
        <v>0.96403076400101984</v>
      </c>
      <c r="E90" s="35">
        <v>82284</v>
      </c>
      <c r="F90" s="59">
        <v>0.87409705107504032</v>
      </c>
      <c r="G90" s="35">
        <v>805</v>
      </c>
      <c r="H90" s="59">
        <v>8.5514574657941708E-3</v>
      </c>
      <c r="I90" s="35">
        <v>311</v>
      </c>
      <c r="J90" s="59">
        <v>3.3037307724993626E-3</v>
      </c>
      <c r="K90" s="35">
        <v>1530</v>
      </c>
      <c r="L90" s="59">
        <v>1.6253080649273392E-2</v>
      </c>
      <c r="M90" s="35">
        <v>30</v>
      </c>
      <c r="N90" s="59">
        <v>3.1868785586810572E-4</v>
      </c>
      <c r="O90" s="35">
        <v>258</v>
      </c>
      <c r="P90" s="59">
        <v>2.7407155604657093E-3</v>
      </c>
      <c r="Q90" s="35">
        <v>5532</v>
      </c>
      <c r="R90" s="59">
        <v>5.8766040622078693E-2</v>
      </c>
      <c r="S90" s="58">
        <v>11852</v>
      </c>
      <c r="T90" s="59">
        <v>0.12590294892495962</v>
      </c>
    </row>
    <row r="91" spans="1:20" x14ac:dyDescent="0.2">
      <c r="A91" s="63" t="s">
        <v>326</v>
      </c>
      <c r="C91" s="5">
        <v>99910</v>
      </c>
      <c r="D91" s="59">
        <v>0.96605945350815736</v>
      </c>
      <c r="E91" s="35">
        <v>69433</v>
      </c>
      <c r="F91" s="59">
        <v>0.69495545991392249</v>
      </c>
      <c r="G91" s="35">
        <v>2402</v>
      </c>
      <c r="H91" s="59">
        <v>2.4041637473726354E-2</v>
      </c>
      <c r="I91" s="35">
        <v>215</v>
      </c>
      <c r="J91" s="59">
        <v>2.151936743068762E-3</v>
      </c>
      <c r="K91" s="35">
        <v>5158</v>
      </c>
      <c r="L91" s="59">
        <v>5.1626463817435693E-2</v>
      </c>
      <c r="M91" s="35">
        <v>88</v>
      </c>
      <c r="N91" s="59">
        <v>8.8079271344209786E-4</v>
      </c>
      <c r="O91" s="35">
        <v>314</v>
      </c>
      <c r="P91" s="59">
        <v>3.1428285456911219E-3</v>
      </c>
      <c r="Q91" s="35">
        <v>18909</v>
      </c>
      <c r="R91" s="59">
        <v>0.18926033430087078</v>
      </c>
      <c r="S91" s="58">
        <v>30477</v>
      </c>
      <c r="T91" s="59">
        <v>0.30504454008607745</v>
      </c>
    </row>
    <row r="92" spans="1:20" x14ac:dyDescent="0.2">
      <c r="A92" s="63" t="s">
        <v>327</v>
      </c>
      <c r="C92" s="5">
        <v>90713</v>
      </c>
      <c r="D92" s="59">
        <v>0.95354579828690489</v>
      </c>
      <c r="E92" s="35">
        <v>78216</v>
      </c>
      <c r="F92" s="59">
        <v>0.86223584271273135</v>
      </c>
      <c r="G92" s="35">
        <v>2120</v>
      </c>
      <c r="H92" s="59">
        <v>2.3370409974314596E-2</v>
      </c>
      <c r="I92" s="35">
        <v>593</v>
      </c>
      <c r="J92" s="59">
        <v>6.5371005258342248E-3</v>
      </c>
      <c r="K92" s="35">
        <v>719</v>
      </c>
      <c r="L92" s="59">
        <v>7.9260965903453755E-3</v>
      </c>
      <c r="M92" s="35">
        <v>25</v>
      </c>
      <c r="N92" s="59">
        <v>2.7559445724427591E-4</v>
      </c>
      <c r="O92" s="35">
        <v>264</v>
      </c>
      <c r="P92" s="59">
        <v>2.9102774684995536E-3</v>
      </c>
      <c r="Q92" s="35">
        <v>4562</v>
      </c>
      <c r="R92" s="59">
        <v>5.0290476557935469E-2</v>
      </c>
      <c r="S92" s="58">
        <v>12497</v>
      </c>
      <c r="T92" s="59">
        <v>0.13776415728726865</v>
      </c>
    </row>
    <row r="93" spans="1:20" x14ac:dyDescent="0.2">
      <c r="A93" s="63" t="s">
        <v>328</v>
      </c>
      <c r="C93" s="5">
        <v>85111</v>
      </c>
      <c r="D93" s="59">
        <v>0.95198035506573764</v>
      </c>
      <c r="E93" s="35">
        <v>51925</v>
      </c>
      <c r="F93" s="59">
        <v>0.61008565285333272</v>
      </c>
      <c r="G93" s="35">
        <v>21817</v>
      </c>
      <c r="H93" s="59">
        <v>0.25633584378047491</v>
      </c>
      <c r="I93" s="35">
        <v>715</v>
      </c>
      <c r="J93" s="59">
        <v>8.4007942569115628E-3</v>
      </c>
      <c r="K93" s="35">
        <v>423</v>
      </c>
      <c r="L93" s="59">
        <v>4.9699803785644625E-3</v>
      </c>
      <c r="M93" s="35">
        <v>47</v>
      </c>
      <c r="N93" s="59">
        <v>5.5222004206271808E-4</v>
      </c>
      <c r="O93" s="35">
        <v>376</v>
      </c>
      <c r="P93" s="59">
        <v>4.4177603365017446E-3</v>
      </c>
      <c r="Q93" s="35">
        <v>5721</v>
      </c>
      <c r="R93" s="59">
        <v>6.7218103417889585E-2</v>
      </c>
      <c r="S93" s="58">
        <v>33186</v>
      </c>
      <c r="T93" s="59">
        <v>0.38991434714666728</v>
      </c>
    </row>
    <row r="94" spans="1:20" x14ac:dyDescent="0.2">
      <c r="A94" s="63" t="s">
        <v>329</v>
      </c>
      <c r="C94" s="5">
        <v>97290</v>
      </c>
      <c r="D94" s="59">
        <v>0.96263747558844692</v>
      </c>
      <c r="E94" s="35">
        <v>84388</v>
      </c>
      <c r="F94" s="59">
        <v>0.86738616507349164</v>
      </c>
      <c r="G94" s="35">
        <v>1740</v>
      </c>
      <c r="H94" s="59">
        <v>1.7884674683934627E-2</v>
      </c>
      <c r="I94" s="35">
        <v>313</v>
      </c>
      <c r="J94" s="59">
        <v>3.2171857333744476E-3</v>
      </c>
      <c r="K94" s="35">
        <v>1914</v>
      </c>
      <c r="L94" s="59">
        <v>1.9673142152328092E-2</v>
      </c>
      <c r="M94" s="35">
        <v>46</v>
      </c>
      <c r="N94" s="59">
        <v>4.7281323877068556E-4</v>
      </c>
      <c r="O94" s="35">
        <v>282</v>
      </c>
      <c r="P94" s="59">
        <v>2.8985507246376812E-3</v>
      </c>
      <c r="Q94" s="35">
        <v>4972</v>
      </c>
      <c r="R94" s="59">
        <v>5.1104943981909755E-2</v>
      </c>
      <c r="S94" s="58">
        <v>12902</v>
      </c>
      <c r="T94" s="59">
        <v>0.13261383492650838</v>
      </c>
    </row>
    <row r="95" spans="1:20" x14ac:dyDescent="0.2">
      <c r="A95" s="63" t="s">
        <v>330</v>
      </c>
      <c r="C95" s="5">
        <v>90570</v>
      </c>
      <c r="D95" s="59">
        <v>0.96719664348018131</v>
      </c>
      <c r="E95" s="35">
        <v>73158</v>
      </c>
      <c r="F95" s="59">
        <v>0.80775091089764828</v>
      </c>
      <c r="G95" s="35">
        <v>6065</v>
      </c>
      <c r="H95" s="59">
        <v>6.6964778624268528E-2</v>
      </c>
      <c r="I95" s="35">
        <v>239</v>
      </c>
      <c r="J95" s="59">
        <v>2.6388428839571603E-3</v>
      </c>
      <c r="K95" s="35">
        <v>1989</v>
      </c>
      <c r="L95" s="59">
        <v>2.1960914210003311E-2</v>
      </c>
      <c r="M95" s="35">
        <v>63</v>
      </c>
      <c r="N95" s="59">
        <v>6.9559456773766147E-4</v>
      </c>
      <c r="O95" s="35">
        <v>294</v>
      </c>
      <c r="P95" s="59">
        <v>3.2461079827757534E-3</v>
      </c>
      <c r="Q95" s="35">
        <v>5791</v>
      </c>
      <c r="R95" s="59">
        <v>6.3939494313790438E-2</v>
      </c>
      <c r="S95" s="58">
        <v>17412</v>
      </c>
      <c r="T95" s="59">
        <v>0.19224908910235178</v>
      </c>
    </row>
    <row r="96" spans="1:20" x14ac:dyDescent="0.2">
      <c r="A96" s="63" t="s">
        <v>331</v>
      </c>
      <c r="C96" s="5">
        <v>77994</v>
      </c>
      <c r="D96" s="59">
        <v>0.96307408262174021</v>
      </c>
      <c r="E96" s="35">
        <v>35628</v>
      </c>
      <c r="F96" s="59">
        <v>0.45680436956688975</v>
      </c>
      <c r="G96" s="35">
        <v>27768</v>
      </c>
      <c r="H96" s="59">
        <v>0.35602738672205553</v>
      </c>
      <c r="I96" s="35">
        <v>399</v>
      </c>
      <c r="J96" s="59">
        <v>5.1157781367797521E-3</v>
      </c>
      <c r="K96" s="35">
        <v>423</v>
      </c>
      <c r="L96" s="59">
        <v>5.4234941149319182E-3</v>
      </c>
      <c r="M96" s="35">
        <v>28</v>
      </c>
      <c r="N96" s="59">
        <v>3.5900197451085983E-4</v>
      </c>
      <c r="O96" s="35">
        <v>563</v>
      </c>
      <c r="P96" s="59">
        <v>7.2185039874862172E-3</v>
      </c>
      <c r="Q96" s="35">
        <v>10305</v>
      </c>
      <c r="R96" s="59">
        <v>0.13212554811908608</v>
      </c>
      <c r="S96" s="58">
        <v>42366</v>
      </c>
      <c r="T96" s="59">
        <v>0.54319563043311025</v>
      </c>
    </row>
    <row r="97" spans="1:20" x14ac:dyDescent="0.2">
      <c r="A97" s="63" t="s">
        <v>332</v>
      </c>
      <c r="C97" s="5">
        <v>83134</v>
      </c>
      <c r="D97" s="59">
        <v>0.9580797267062815</v>
      </c>
      <c r="E97" s="35">
        <v>71737</v>
      </c>
      <c r="F97" s="59">
        <v>0.86290807611807441</v>
      </c>
      <c r="G97" s="35">
        <v>1529</v>
      </c>
      <c r="H97" s="59">
        <v>1.8391993648807947E-2</v>
      </c>
      <c r="I97" s="35">
        <v>304</v>
      </c>
      <c r="J97" s="59">
        <v>3.6567469386773162E-3</v>
      </c>
      <c r="K97" s="35">
        <v>492</v>
      </c>
      <c r="L97" s="59">
        <v>5.9181562297014462E-3</v>
      </c>
      <c r="M97" s="35">
        <v>5</v>
      </c>
      <c r="N97" s="59">
        <v>6.0143864122982171E-5</v>
      </c>
      <c r="O97" s="35">
        <v>221</v>
      </c>
      <c r="P97" s="59">
        <v>2.6583587942358121E-3</v>
      </c>
      <c r="Q97" s="35">
        <v>5361</v>
      </c>
      <c r="R97" s="59">
        <v>6.4486251112661486E-2</v>
      </c>
      <c r="S97" s="58">
        <v>11397</v>
      </c>
      <c r="T97" s="59">
        <v>0.13709192388192556</v>
      </c>
    </row>
    <row r="98" spans="1:20" x14ac:dyDescent="0.2">
      <c r="A98" s="63" t="s">
        <v>333</v>
      </c>
      <c r="C98" s="5">
        <v>83394</v>
      </c>
      <c r="D98" s="59">
        <v>0.96515336834784271</v>
      </c>
      <c r="E98" s="35">
        <v>77598</v>
      </c>
      <c r="F98" s="59">
        <v>0.93049859702136839</v>
      </c>
      <c r="G98" s="35">
        <v>345</v>
      </c>
      <c r="H98" s="59">
        <v>4.1369882725375926E-3</v>
      </c>
      <c r="I98" s="35">
        <v>501</v>
      </c>
      <c r="J98" s="59">
        <v>6.0076264479458951E-3</v>
      </c>
      <c r="K98" s="35">
        <v>216</v>
      </c>
      <c r="L98" s="59">
        <v>2.5901143967191884E-3</v>
      </c>
      <c r="M98" s="35">
        <v>14</v>
      </c>
      <c r="N98" s="59">
        <v>1.6787778497253999E-4</v>
      </c>
      <c r="O98" s="35">
        <v>191</v>
      </c>
      <c r="P98" s="59">
        <v>2.2903326378396526E-3</v>
      </c>
      <c r="Q98" s="35">
        <v>1623</v>
      </c>
      <c r="R98" s="59">
        <v>1.9461831786459459E-2</v>
      </c>
      <c r="S98" s="58">
        <v>5796</v>
      </c>
      <c r="T98" s="59">
        <v>6.9501402978631555E-2</v>
      </c>
    </row>
    <row r="99" spans="1:20" x14ac:dyDescent="0.2">
      <c r="A99" s="63" t="s">
        <v>334</v>
      </c>
      <c r="C99" s="5">
        <v>85763</v>
      </c>
      <c r="D99" s="59">
        <v>0.95773235544465563</v>
      </c>
      <c r="E99" s="35">
        <v>75914</v>
      </c>
      <c r="F99" s="59">
        <v>0.88516026724811403</v>
      </c>
      <c r="G99" s="35">
        <v>1051</v>
      </c>
      <c r="H99" s="59">
        <v>1.2254701911080535E-2</v>
      </c>
      <c r="I99" s="35">
        <v>280</v>
      </c>
      <c r="J99" s="59">
        <v>3.2648111656541864E-3</v>
      </c>
      <c r="K99" s="35">
        <v>1729</v>
      </c>
      <c r="L99" s="59">
        <v>2.0160208947914603E-2</v>
      </c>
      <c r="M99" s="35">
        <v>89</v>
      </c>
      <c r="N99" s="59">
        <v>1.0377435490829378E-3</v>
      </c>
      <c r="O99" s="35">
        <v>323</v>
      </c>
      <c r="P99" s="59">
        <v>3.7661928803796509E-3</v>
      </c>
      <c r="Q99" s="35">
        <v>2752</v>
      </c>
      <c r="R99" s="59">
        <v>3.2088429742429717E-2</v>
      </c>
      <c r="S99" s="58">
        <v>9849</v>
      </c>
      <c r="T99" s="59">
        <v>0.11483973275188601</v>
      </c>
    </row>
    <row r="100" spans="1:20" x14ac:dyDescent="0.2">
      <c r="A100" s="63" t="s">
        <v>335</v>
      </c>
      <c r="C100" s="5">
        <v>82847</v>
      </c>
      <c r="D100" s="59">
        <v>0.95833283039820394</v>
      </c>
      <c r="E100" s="35">
        <v>69955</v>
      </c>
      <c r="F100" s="59">
        <v>0.84438784747788087</v>
      </c>
      <c r="G100" s="35">
        <v>2196</v>
      </c>
      <c r="H100" s="59">
        <v>2.6506693060702257E-2</v>
      </c>
      <c r="I100" s="35">
        <v>2217</v>
      </c>
      <c r="J100" s="59">
        <v>2.6760172365927554E-2</v>
      </c>
      <c r="K100" s="35">
        <v>1242</v>
      </c>
      <c r="L100" s="59">
        <v>1.4991490337610294E-2</v>
      </c>
      <c r="M100" s="35">
        <v>41</v>
      </c>
      <c r="N100" s="59">
        <v>4.9488816734462326E-4</v>
      </c>
      <c r="O100" s="35">
        <v>262</v>
      </c>
      <c r="P100" s="59">
        <v>3.1624560937632022E-3</v>
      </c>
      <c r="Q100" s="35">
        <v>3482</v>
      </c>
      <c r="R100" s="59">
        <v>4.2029282894975074E-2</v>
      </c>
      <c r="S100" s="58">
        <v>12892</v>
      </c>
      <c r="T100" s="59">
        <v>0.15561215252211907</v>
      </c>
    </row>
    <row r="101" spans="1:20" x14ac:dyDescent="0.2">
      <c r="A101" s="63" t="s">
        <v>336</v>
      </c>
      <c r="C101" s="5">
        <v>88733</v>
      </c>
      <c r="D101" s="59">
        <v>0.96144613616129293</v>
      </c>
      <c r="E101" s="35">
        <v>74466</v>
      </c>
      <c r="F101" s="59">
        <v>0.83921427202957188</v>
      </c>
      <c r="G101" s="35">
        <v>1382</v>
      </c>
      <c r="H101" s="59">
        <v>1.5574814330632347E-2</v>
      </c>
      <c r="I101" s="35">
        <v>546</v>
      </c>
      <c r="J101" s="59">
        <v>6.1532913346781922E-3</v>
      </c>
      <c r="K101" s="35">
        <v>340</v>
      </c>
      <c r="L101" s="59">
        <v>3.8317198787373354E-3</v>
      </c>
      <c r="M101" s="35">
        <v>62</v>
      </c>
      <c r="N101" s="59">
        <v>6.9872538965210233E-4</v>
      </c>
      <c r="O101" s="35">
        <v>244</v>
      </c>
      <c r="P101" s="59">
        <v>2.7498225012114997E-3</v>
      </c>
      <c r="Q101" s="35">
        <v>8272</v>
      </c>
      <c r="R101" s="59">
        <v>9.3223490696809533E-2</v>
      </c>
      <c r="S101" s="58">
        <v>14267</v>
      </c>
      <c r="T101" s="59">
        <v>0.16078572797042814</v>
      </c>
    </row>
    <row r="102" spans="1:20" x14ac:dyDescent="0.2">
      <c r="A102" s="63" t="s">
        <v>337</v>
      </c>
      <c r="C102" s="5">
        <v>94355</v>
      </c>
      <c r="D102" s="59">
        <v>0.96230194478300024</v>
      </c>
      <c r="E102" s="35">
        <v>84158</v>
      </c>
      <c r="F102" s="59">
        <v>0.8919294155052726</v>
      </c>
      <c r="G102" s="35">
        <v>960</v>
      </c>
      <c r="H102" s="59">
        <v>1.0174341582322081E-2</v>
      </c>
      <c r="I102" s="35">
        <v>1488</v>
      </c>
      <c r="J102" s="59">
        <v>1.5770229452599226E-2</v>
      </c>
      <c r="K102" s="35">
        <v>444</v>
      </c>
      <c r="L102" s="59">
        <v>4.7056329818239628E-3</v>
      </c>
      <c r="M102" s="35">
        <v>34</v>
      </c>
      <c r="N102" s="59">
        <v>3.6034126437390707E-4</v>
      </c>
      <c r="O102" s="35">
        <v>286</v>
      </c>
      <c r="P102" s="59">
        <v>3.0311059297334535E-3</v>
      </c>
      <c r="Q102" s="35">
        <v>3428</v>
      </c>
      <c r="R102" s="59">
        <v>3.63308780668751E-2</v>
      </c>
      <c r="S102" s="58">
        <v>10197</v>
      </c>
      <c r="T102" s="59">
        <v>0.10807058449472735</v>
      </c>
    </row>
    <row r="103" spans="1:20" x14ac:dyDescent="0.2">
      <c r="A103" s="63" t="s">
        <v>338</v>
      </c>
      <c r="C103" s="5">
        <v>84128</v>
      </c>
      <c r="D103" s="59">
        <v>0.9590504944845949</v>
      </c>
      <c r="E103" s="35">
        <v>76271</v>
      </c>
      <c r="F103" s="59">
        <v>0.90660659946747812</v>
      </c>
      <c r="G103" s="35">
        <v>1077</v>
      </c>
      <c r="H103" s="59">
        <v>1.2801920882464816E-2</v>
      </c>
      <c r="I103" s="35">
        <v>462</v>
      </c>
      <c r="J103" s="59">
        <v>5.4916317991631795E-3</v>
      </c>
      <c r="K103" s="35">
        <v>563</v>
      </c>
      <c r="L103" s="59">
        <v>6.6921833396728792E-3</v>
      </c>
      <c r="M103" s="35">
        <v>27</v>
      </c>
      <c r="N103" s="59">
        <v>3.209395207303157E-4</v>
      </c>
      <c r="O103" s="35">
        <v>317</v>
      </c>
      <c r="P103" s="59">
        <v>3.7680677063522254E-3</v>
      </c>
      <c r="Q103" s="35">
        <v>1966</v>
      </c>
      <c r="R103" s="59">
        <v>2.3369151768733359E-2</v>
      </c>
      <c r="S103" s="58">
        <v>7857</v>
      </c>
      <c r="T103" s="59">
        <v>9.3393400532521875E-2</v>
      </c>
    </row>
    <row r="104" spans="1:20" x14ac:dyDescent="0.2">
      <c r="A104" s="63" t="s">
        <v>339</v>
      </c>
      <c r="C104" s="5">
        <v>90208</v>
      </c>
      <c r="D104" s="59">
        <v>0.96493659098971263</v>
      </c>
      <c r="E104" s="35">
        <v>83640</v>
      </c>
      <c r="F104" s="59">
        <v>0.92719049308265344</v>
      </c>
      <c r="G104" s="35">
        <v>271</v>
      </c>
      <c r="H104" s="59">
        <v>3.0041681447321744E-3</v>
      </c>
      <c r="I104" s="35">
        <v>506</v>
      </c>
      <c r="J104" s="59">
        <v>5.6092586023412556E-3</v>
      </c>
      <c r="K104" s="35">
        <v>335</v>
      </c>
      <c r="L104" s="59">
        <v>3.7136395885065624E-3</v>
      </c>
      <c r="M104" s="35">
        <v>38</v>
      </c>
      <c r="N104" s="59">
        <v>4.2124866974104294E-4</v>
      </c>
      <c r="O104" s="35">
        <v>238</v>
      </c>
      <c r="P104" s="59">
        <v>2.6383469315360056E-3</v>
      </c>
      <c r="Q104" s="35">
        <v>2017</v>
      </c>
      <c r="R104" s="59">
        <v>2.23594359702022E-2</v>
      </c>
      <c r="S104" s="58">
        <v>6568</v>
      </c>
      <c r="T104" s="59">
        <v>7.2809506917346584E-2</v>
      </c>
    </row>
    <row r="105" spans="1:20" x14ac:dyDescent="0.2">
      <c r="A105" s="63" t="s">
        <v>340</v>
      </c>
      <c r="C105" s="5">
        <v>95238</v>
      </c>
      <c r="D105" s="59">
        <v>0.95873495873495873</v>
      </c>
      <c r="E105" s="35">
        <v>85543</v>
      </c>
      <c r="F105" s="59">
        <v>0.89820239820239822</v>
      </c>
      <c r="G105" s="35">
        <v>616</v>
      </c>
      <c r="H105" s="59">
        <v>6.4680064680064679E-3</v>
      </c>
      <c r="I105" s="35">
        <v>897</v>
      </c>
      <c r="J105" s="59">
        <v>9.4185094185094183E-3</v>
      </c>
      <c r="K105" s="35">
        <v>863</v>
      </c>
      <c r="L105" s="59">
        <v>9.0615090615090623E-3</v>
      </c>
      <c r="M105" s="35">
        <v>70</v>
      </c>
      <c r="N105" s="59">
        <v>7.3500073500073495E-4</v>
      </c>
      <c r="O105" s="35">
        <v>309</v>
      </c>
      <c r="P105" s="59">
        <v>3.2445032445032446E-3</v>
      </c>
      <c r="Q105" s="35">
        <v>3010</v>
      </c>
      <c r="R105" s="59">
        <v>3.1605031605031607E-2</v>
      </c>
      <c r="S105" s="58">
        <v>9695</v>
      </c>
      <c r="T105" s="59">
        <v>0.10179760179760179</v>
      </c>
    </row>
    <row r="106" spans="1:20" x14ac:dyDescent="0.2">
      <c r="A106" s="63" t="s">
        <v>341</v>
      </c>
      <c r="C106" s="5">
        <v>91948</v>
      </c>
      <c r="D106" s="59">
        <v>0.96223952668899804</v>
      </c>
      <c r="E106" s="35">
        <v>85015</v>
      </c>
      <c r="F106" s="59">
        <v>0.92459868621394703</v>
      </c>
      <c r="G106" s="35">
        <v>287</v>
      </c>
      <c r="H106" s="59">
        <v>3.1213294470787837E-3</v>
      </c>
      <c r="I106" s="35">
        <v>846</v>
      </c>
      <c r="J106" s="59">
        <v>9.2008526558489574E-3</v>
      </c>
      <c r="K106" s="35">
        <v>350</v>
      </c>
      <c r="L106" s="59">
        <v>3.8064993257058339E-3</v>
      </c>
      <c r="M106" s="35">
        <v>57</v>
      </c>
      <c r="N106" s="59">
        <v>6.1991560447209289E-4</v>
      </c>
      <c r="O106" s="35">
        <v>312</v>
      </c>
      <c r="P106" s="59">
        <v>3.3932222560577718E-3</v>
      </c>
      <c r="Q106" s="35">
        <v>1609</v>
      </c>
      <c r="R106" s="59">
        <v>1.7499021185887677E-2</v>
      </c>
      <c r="S106" s="58">
        <v>6933</v>
      </c>
      <c r="T106" s="59">
        <v>7.5401313786052984E-2</v>
      </c>
    </row>
    <row r="107" spans="1:20" x14ac:dyDescent="0.2">
      <c r="A107" s="63" t="s">
        <v>342</v>
      </c>
      <c r="C107" s="5">
        <v>91357</v>
      </c>
      <c r="D107" s="59">
        <v>0.96435960024957035</v>
      </c>
      <c r="E107" s="35">
        <v>84898</v>
      </c>
      <c r="F107" s="59">
        <v>0.92929934214126997</v>
      </c>
      <c r="G107" s="35">
        <v>379</v>
      </c>
      <c r="H107" s="59">
        <v>4.1485600446599605E-3</v>
      </c>
      <c r="I107" s="35">
        <v>695</v>
      </c>
      <c r="J107" s="59">
        <v>7.6075177599964974E-3</v>
      </c>
      <c r="K107" s="35">
        <v>407</v>
      </c>
      <c r="L107" s="59">
        <v>4.4550499688037039E-3</v>
      </c>
      <c r="M107" s="35">
        <v>31</v>
      </c>
      <c r="N107" s="59">
        <v>3.3932813030200206E-4</v>
      </c>
      <c r="O107" s="35">
        <v>230</v>
      </c>
      <c r="P107" s="59">
        <v>2.5175958054664666E-3</v>
      </c>
      <c r="Q107" s="35">
        <v>1461</v>
      </c>
      <c r="R107" s="59">
        <v>1.5992206399071774E-2</v>
      </c>
      <c r="S107" s="58">
        <v>6459</v>
      </c>
      <c r="T107" s="59">
        <v>7.0700657858730032E-2</v>
      </c>
    </row>
    <row r="108" spans="1:20" x14ac:dyDescent="0.2">
      <c r="A108" s="63" t="s">
        <v>343</v>
      </c>
      <c r="C108" s="5">
        <v>93246</v>
      </c>
      <c r="D108" s="59">
        <v>0.93694099478798021</v>
      </c>
      <c r="E108" s="35">
        <v>73017</v>
      </c>
      <c r="F108" s="59">
        <v>0.78305771829354609</v>
      </c>
      <c r="G108" s="35">
        <v>2983</v>
      </c>
      <c r="H108" s="59">
        <v>3.199064839242434E-2</v>
      </c>
      <c r="I108" s="35">
        <v>8842</v>
      </c>
      <c r="J108" s="59">
        <v>9.4824442871544082E-2</v>
      </c>
      <c r="K108" s="35">
        <v>479</v>
      </c>
      <c r="L108" s="59">
        <v>5.1369495742444714E-3</v>
      </c>
      <c r="M108" s="35">
        <v>69</v>
      </c>
      <c r="N108" s="59">
        <v>7.3997812238594683E-4</v>
      </c>
      <c r="O108" s="35">
        <v>277</v>
      </c>
      <c r="P108" s="59">
        <v>2.9706368101580765E-3</v>
      </c>
      <c r="Q108" s="35">
        <v>1699</v>
      </c>
      <c r="R108" s="59">
        <v>1.8220620723677156E-2</v>
      </c>
      <c r="S108" s="58">
        <v>20229</v>
      </c>
      <c r="T108" s="59">
        <v>0.21694228170645391</v>
      </c>
    </row>
    <row r="109" spans="1:20" x14ac:dyDescent="0.2">
      <c r="A109" s="63" t="s">
        <v>344</v>
      </c>
      <c r="C109" s="5">
        <v>86352</v>
      </c>
      <c r="D109" s="59">
        <v>0.96161061700944972</v>
      </c>
      <c r="E109" s="35">
        <v>78964</v>
      </c>
      <c r="F109" s="59">
        <v>0.91444320919029087</v>
      </c>
      <c r="G109" s="35">
        <v>290</v>
      </c>
      <c r="H109" s="59">
        <v>3.3583472299425609E-3</v>
      </c>
      <c r="I109" s="35">
        <v>1693</v>
      </c>
      <c r="J109" s="59">
        <v>1.960579951825088E-2</v>
      </c>
      <c r="K109" s="35">
        <v>412</v>
      </c>
      <c r="L109" s="59">
        <v>4.771169168056328E-3</v>
      </c>
      <c r="M109" s="35">
        <v>27</v>
      </c>
      <c r="N109" s="59">
        <v>3.1267370761534183E-4</v>
      </c>
      <c r="O109" s="35">
        <v>182</v>
      </c>
      <c r="P109" s="59">
        <v>2.1076523994811931E-3</v>
      </c>
      <c r="Q109" s="35">
        <v>1469</v>
      </c>
      <c r="R109" s="59">
        <v>1.7011765795812487E-2</v>
      </c>
      <c r="S109" s="58">
        <v>7388</v>
      </c>
      <c r="T109" s="59">
        <v>8.5556790809709099E-2</v>
      </c>
    </row>
    <row r="110" spans="1:20" x14ac:dyDescent="0.2">
      <c r="A110" s="63" t="s">
        <v>345</v>
      </c>
      <c r="C110" s="5">
        <v>84119</v>
      </c>
      <c r="D110" s="59">
        <v>0.94958332838003301</v>
      </c>
      <c r="E110" s="35">
        <v>73754</v>
      </c>
      <c r="F110" s="59">
        <v>0.87678170211248352</v>
      </c>
      <c r="G110" s="35">
        <v>1433</v>
      </c>
      <c r="H110" s="59">
        <v>1.7035390339875653E-2</v>
      </c>
      <c r="I110" s="35">
        <v>2394</v>
      </c>
      <c r="J110" s="59">
        <v>2.8459682117000916E-2</v>
      </c>
      <c r="K110" s="35">
        <v>452</v>
      </c>
      <c r="L110" s="59">
        <v>5.3733401490745252E-3</v>
      </c>
      <c r="M110" s="35">
        <v>34</v>
      </c>
      <c r="N110" s="59">
        <v>4.0418930324896874E-4</v>
      </c>
      <c r="O110" s="35">
        <v>224</v>
      </c>
      <c r="P110" s="59">
        <v>2.6628942331696761E-3</v>
      </c>
      <c r="Q110" s="35">
        <v>1587</v>
      </c>
      <c r="R110" s="59">
        <v>1.8866130125179806E-2</v>
      </c>
      <c r="S110" s="58">
        <v>10365</v>
      </c>
      <c r="T110" s="59">
        <v>0.1232182978875165</v>
      </c>
    </row>
    <row r="111" spans="1:20" x14ac:dyDescent="0.2">
      <c r="A111" s="63" t="s">
        <v>346</v>
      </c>
      <c r="C111" s="5">
        <v>83518</v>
      </c>
      <c r="D111" s="59">
        <v>0.96283435906032233</v>
      </c>
      <c r="E111" s="35">
        <v>74641</v>
      </c>
      <c r="F111" s="59">
        <v>0.8937115352379128</v>
      </c>
      <c r="G111" s="35">
        <v>1048</v>
      </c>
      <c r="H111" s="59">
        <v>1.2548193203860246E-2</v>
      </c>
      <c r="I111" s="35">
        <v>2005</v>
      </c>
      <c r="J111" s="59">
        <v>2.4006800929141023E-2</v>
      </c>
      <c r="K111" s="35">
        <v>1021</v>
      </c>
      <c r="L111" s="59">
        <v>1.2224909600325679E-2</v>
      </c>
      <c r="M111" s="35">
        <v>50</v>
      </c>
      <c r="N111" s="59">
        <v>5.9867333987882851E-4</v>
      </c>
      <c r="O111" s="35">
        <v>313</v>
      </c>
      <c r="P111" s="59">
        <v>3.7476951076414666E-3</v>
      </c>
      <c r="Q111" s="35">
        <v>1336</v>
      </c>
      <c r="R111" s="59">
        <v>1.5996551641562298E-2</v>
      </c>
      <c r="S111" s="58">
        <v>8877</v>
      </c>
      <c r="T111" s="59">
        <v>0.10628846476208721</v>
      </c>
    </row>
    <row r="112" spans="1:20" x14ac:dyDescent="0.2">
      <c r="C112" s="3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12"/>
    </row>
    <row r="113" spans="1:20" x14ac:dyDescent="0.2">
      <c r="A113" s="72" t="s">
        <v>309</v>
      </c>
      <c r="B113" s="5"/>
      <c r="C113" s="15">
        <f>SUM(C2:C111)</f>
        <v>10077331</v>
      </c>
      <c r="D113" s="12">
        <f>F113+H113+J113+L113+N113+P113+R113</f>
        <v>0.96132239776583694</v>
      </c>
      <c r="E113" s="15">
        <f>SUM(E2:E111)</f>
        <v>7295651</v>
      </c>
      <c r="F113" s="12">
        <f>E113/C113</f>
        <v>0.72396659393246088</v>
      </c>
      <c r="G113" s="15">
        <f>SUM(G2:G111)</f>
        <v>1379643</v>
      </c>
      <c r="H113" s="12">
        <f>G113/C113</f>
        <v>0.13690559534067107</v>
      </c>
      <c r="I113" s="15">
        <f>SUM(I2:I111)</f>
        <v>60007</v>
      </c>
      <c r="J113" s="12">
        <f>I113/C113</f>
        <v>5.954652080000151E-3</v>
      </c>
      <c r="K113" s="15">
        <f>SUM(K2:K111)</f>
        <v>339241</v>
      </c>
      <c r="L113" s="12">
        <f>K113/C113</f>
        <v>3.3663774664144705E-2</v>
      </c>
      <c r="M113" s="15">
        <f>SUM(M2:M111)</f>
        <v>4529</v>
      </c>
      <c r="N113" s="12">
        <f>M113/C113</f>
        <v>4.4942455497393109E-4</v>
      </c>
      <c r="O113" s="15">
        <f>SUM(O2:O111)</f>
        <v>44071</v>
      </c>
      <c r="P113" s="12">
        <f>O113/C113</f>
        <v>4.3732809808470123E-3</v>
      </c>
      <c r="Q113" s="15">
        <f>SUM(Q2:Q111)</f>
        <v>564422</v>
      </c>
      <c r="R113" s="12">
        <f>Q113/C113</f>
        <v>5.6009076212739269E-2</v>
      </c>
      <c r="S113" s="15">
        <f>SUM(S2:S111)</f>
        <v>2781680</v>
      </c>
      <c r="T113" s="59">
        <f t="shared" ref="T113" si="0">S113/$C113</f>
        <v>0.27603340606753912</v>
      </c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56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56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12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56"/>
      <c r="T116" s="15">
        <f>COUNTIF(T$2:T$111,("&gt;90%"))</f>
        <v>3</v>
      </c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40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56"/>
      <c r="T117" s="15">
        <f>COUNTIF(T$2:T$111,("&gt;80%"))-(T116)</f>
        <v>2</v>
      </c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18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56"/>
      <c r="T118" s="15">
        <f>COUNTIF(T$2:T$111,("&gt;70%"))-(SUM(T116:T$117))</f>
        <v>4</v>
      </c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11</v>
      </c>
      <c r="G119" s="15"/>
      <c r="H119" s="15">
        <f>COUNTIF(H$2:H$111,("&gt;65%"))-(SUM(H$116:H118))</f>
        <v>2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56"/>
      <c r="T119" s="15">
        <f>COUNTIF(T$2:T$111,("&gt;65%"))-(SUM(T$116:T118))</f>
        <v>2</v>
      </c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8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56"/>
      <c r="T120" s="15">
        <f>COUNTIF(T$2:T$111,("&gt;60%"))-(SUM(T$116:T119))</f>
        <v>2</v>
      </c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4</v>
      </c>
      <c r="G121" s="15"/>
      <c r="H121" s="15">
        <f>COUNTIF(H$2:H$111,("&gt;55%"))-(SUM(H$116:H120))</f>
        <v>1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56"/>
      <c r="T121" s="15">
        <f>COUNTIF(T$2:T$111,("&gt;55%"))-(SUM(T$116:T120))</f>
        <v>0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2</v>
      </c>
      <c r="G122" s="32"/>
      <c r="H122" s="32">
        <f>COUNTIF(H$2:H$111,("&gt;50%"))-(SUM(H$116:H121))</f>
        <v>1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57"/>
      <c r="T122" s="32">
        <f>COUNTIF(T$2:T$111,("&gt;50%"))-(SUM(T$116:T121))</f>
        <v>2</v>
      </c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2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56"/>
      <c r="T123" s="15">
        <f>COUNTIF(T$2:T$111,("&gt;45%"))-(SUM(T$116:T122))</f>
        <v>2</v>
      </c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0</v>
      </c>
      <c r="G124" s="15"/>
      <c r="H124" s="15">
        <f>COUNTIF(H$2:H$111,("&gt;40%"))-(SUM(H$116:H123))</f>
        <v>1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56"/>
      <c r="T124" s="15">
        <f>COUNTIF(T$2:T$111,("&gt;40%"))-(SUM(T$116:T123))</f>
        <v>4</v>
      </c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2</v>
      </c>
      <c r="G125" s="15"/>
      <c r="H125" s="15">
        <f>COUNTIF(H$2:H$111,("&gt;35%"))-(SUM(H$116:H124))</f>
        <v>2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1</v>
      </c>
      <c r="S125" s="56"/>
      <c r="T125" s="15">
        <f>COUNTIF(T$2:T$111,("&gt;35%"))-(SUM(T$116:T124))</f>
        <v>8</v>
      </c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2</v>
      </c>
      <c r="G126" s="15"/>
      <c r="H126" s="15">
        <f>COUNTIF(H$2:H$111,("&gt;30%"))-(SUM(H$116:H125))</f>
        <v>0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0</v>
      </c>
      <c r="S126" s="56"/>
      <c r="T126" s="15">
        <f>COUNTIF(T$2:T$111,("&gt;30%"))-(SUM(T$116:T125))</f>
        <v>11</v>
      </c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4</v>
      </c>
      <c r="G127" s="15"/>
      <c r="H127" s="15">
        <f>COUNTIF(H$2:H$111,("&gt;20%"))-(SUM(H$116:H126))</f>
        <v>14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3</v>
      </c>
      <c r="S127" s="56"/>
      <c r="T127" s="15">
        <f>COUNTIF(T$2:T$111,("&gt;20%"))-(SUM(T$116:T126))</f>
        <v>18</v>
      </c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8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0</v>
      </c>
      <c r="Q128" s="15"/>
      <c r="R128" s="15">
        <f>COUNTIF(R$2:R$111,("&gt;10%"))-(SUM(R$116:R127))</f>
        <v>6</v>
      </c>
      <c r="S128" s="56"/>
      <c r="T128" s="15">
        <f>COUNTIF(T$2:T$111,("&gt;10%"))-(SUM(T$116:T127))</f>
        <v>40</v>
      </c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110</v>
      </c>
      <c r="Q129" s="15"/>
      <c r="R129" s="15">
        <f>COUNTIF(R$2:R$111,("&lt;10%"))</f>
        <v>100</v>
      </c>
      <c r="S129" s="56"/>
      <c r="T129" s="15">
        <f>COUNTIF(T$2:T$111,("&lt;10%"))</f>
        <v>12</v>
      </c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56"/>
      <c r="T130" s="12"/>
    </row>
    <row r="131" spans="1:20" x14ac:dyDescent="0.2">
      <c r="C131" s="3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12"/>
    </row>
    <row r="132" spans="1:20" x14ac:dyDescent="0.2">
      <c r="C132" s="3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12"/>
    </row>
    <row r="133" spans="1:20" x14ac:dyDescent="0.2">
      <c r="C133" s="3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12"/>
    </row>
    <row r="134" spans="1:20" x14ac:dyDescent="0.2">
      <c r="C134" s="3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12"/>
    </row>
    <row r="135" spans="1:20" x14ac:dyDescent="0.2">
      <c r="C135" s="3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12"/>
    </row>
    <row r="136" spans="1:20" x14ac:dyDescent="0.2">
      <c r="C136" s="3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12"/>
    </row>
    <row r="137" spans="1:20" x14ac:dyDescent="0.2">
      <c r="C137" s="3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12"/>
    </row>
    <row r="138" spans="1:20" x14ac:dyDescent="0.2">
      <c r="C138" s="3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12"/>
    </row>
    <row r="139" spans="1:20" x14ac:dyDescent="0.2">
      <c r="C139" s="3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12"/>
    </row>
    <row r="140" spans="1:20" x14ac:dyDescent="0.2">
      <c r="C140" s="3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12"/>
    </row>
    <row r="141" spans="1:20" x14ac:dyDescent="0.2">
      <c r="C141" s="3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12"/>
    </row>
    <row r="142" spans="1:20" x14ac:dyDescent="0.2">
      <c r="C142" s="3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12"/>
    </row>
    <row r="143" spans="1:20" x14ac:dyDescent="0.2">
      <c r="C143" s="3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12"/>
    </row>
    <row r="144" spans="1:20" x14ac:dyDescent="0.2">
      <c r="C144" s="3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12"/>
    </row>
    <row r="145" spans="3:18" x14ac:dyDescent="0.2">
      <c r="C145" s="3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12"/>
    </row>
    <row r="146" spans="3:18" x14ac:dyDescent="0.2">
      <c r="C146" s="3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12"/>
    </row>
    <row r="147" spans="3:18" x14ac:dyDescent="0.2">
      <c r="C147" s="3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12"/>
    </row>
    <row r="148" spans="3:18" x14ac:dyDescent="0.2">
      <c r="C148" s="3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12"/>
    </row>
    <row r="149" spans="3:18" x14ac:dyDescent="0.2">
      <c r="C149" s="3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12"/>
    </row>
    <row r="150" spans="3:18" x14ac:dyDescent="0.2">
      <c r="C150" s="3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12"/>
    </row>
    <row r="151" spans="3:18" x14ac:dyDescent="0.2">
      <c r="C151" s="3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12"/>
    </row>
    <row r="152" spans="3:18" x14ac:dyDescent="0.2">
      <c r="C152" s="3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12"/>
    </row>
    <row r="153" spans="3:18" x14ac:dyDescent="0.2">
      <c r="C153" s="3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12"/>
    </row>
    <row r="154" spans="3:18" x14ac:dyDescent="0.2">
      <c r="C154" s="3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12"/>
    </row>
    <row r="155" spans="3:18" x14ac:dyDescent="0.2">
      <c r="C155" s="3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12"/>
    </row>
    <row r="156" spans="3:18" x14ac:dyDescent="0.2">
      <c r="C156" s="3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12"/>
    </row>
    <row r="157" spans="3:18" x14ac:dyDescent="0.2">
      <c r="C157" s="3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12"/>
    </row>
    <row r="158" spans="3:18" x14ac:dyDescent="0.2">
      <c r="C158" s="3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12"/>
    </row>
    <row r="159" spans="3:18" x14ac:dyDescent="0.2">
      <c r="C159" s="3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12"/>
    </row>
    <row r="160" spans="3:18" x14ac:dyDescent="0.2">
      <c r="C160" s="3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12"/>
    </row>
    <row r="161" spans="3:18" x14ac:dyDescent="0.2">
      <c r="C161" s="3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12"/>
    </row>
    <row r="162" spans="3:18" x14ac:dyDescent="0.2">
      <c r="C162" s="3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12"/>
    </row>
    <row r="163" spans="3:18" x14ac:dyDescent="0.2">
      <c r="C163" s="3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12"/>
    </row>
    <row r="164" spans="3:18" x14ac:dyDescent="0.2">
      <c r="C164" s="3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12"/>
    </row>
    <row r="165" spans="3:18" x14ac:dyDescent="0.2">
      <c r="C165" s="3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12"/>
    </row>
    <row r="166" spans="3:18" x14ac:dyDescent="0.2">
      <c r="C166" s="3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12"/>
    </row>
    <row r="167" spans="3:18" x14ac:dyDescent="0.2">
      <c r="C167" s="3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12"/>
    </row>
    <row r="168" spans="3:18" x14ac:dyDescent="0.2">
      <c r="C168" s="3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12"/>
    </row>
    <row r="169" spans="3:18" x14ac:dyDescent="0.2">
      <c r="C169" s="3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12"/>
    </row>
    <row r="170" spans="3:18" x14ac:dyDescent="0.2">
      <c r="C170" s="3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12"/>
    </row>
    <row r="171" spans="3:18" x14ac:dyDescent="0.2">
      <c r="C171" s="3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12"/>
    </row>
  </sheetData>
  <phoneticPr fontId="5" type="noConversion"/>
  <printOptions headings="1" gridLines="1"/>
  <pageMargins left="0.25" right="0.25" top="0.75" bottom="0.75" header="0.3" footer="0.3"/>
  <pageSetup scale="54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2" manualBreakCount="2">
    <brk id="73" max="19" man="1"/>
    <brk id="129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71"/>
  <sheetViews>
    <sheetView view="pageBreakPreview" zoomScaleNormal="100" zoomScaleSheetLayoutView="100" workbookViewId="0">
      <pane xSplit="2" ySplit="1" topLeftCell="C104" activePane="bottomRight" state="frozen"/>
      <selection activeCell="B2" sqref="B2"/>
      <selection pane="topRight" activeCell="B2" sqref="B2"/>
      <selection pane="bottomLeft" activeCell="B2" sqref="B2"/>
      <selection pane="bottomRight" activeCell="D113" sqref="D113"/>
    </sheetView>
  </sheetViews>
  <sheetFormatPr defaultColWidth="9.140625" defaultRowHeight="12.75" x14ac:dyDescent="0.2"/>
  <cols>
    <col min="1" max="1" width="12" style="4" bestFit="1" customWidth="1"/>
    <col min="2" max="2" width="4.42578125" customWidth="1"/>
    <col min="3" max="3" width="9.140625" style="21" customWidth="1"/>
    <col min="4" max="4" width="10" style="5" customWidth="1"/>
    <col min="5" max="5" width="10.28515625" customWidth="1"/>
    <col min="6" max="6" width="11.5703125" customWidth="1"/>
    <col min="7" max="7" width="9.5703125" customWidth="1"/>
    <col min="8" max="8" width="10.85546875" customWidth="1"/>
    <col min="9" max="9" width="9.7109375" customWidth="1"/>
    <col min="10" max="10" width="11" customWidth="1"/>
    <col min="11" max="11" width="9.7109375" customWidth="1"/>
    <col min="12" max="12" width="11" customWidth="1"/>
    <col min="14" max="14" width="10.28515625" customWidth="1"/>
    <col min="15" max="15" width="9.7109375" customWidth="1"/>
    <col min="16" max="16" width="11" customWidth="1"/>
    <col min="17" max="17" width="9.140625" style="21" customWidth="1"/>
    <col min="19" max="19" width="10.42578125" style="37" customWidth="1"/>
    <col min="20" max="20" width="10.85546875" customWidth="1"/>
  </cols>
  <sheetData>
    <row r="1" spans="1:20" x14ac:dyDescent="0.2">
      <c r="A1" s="1" t="s">
        <v>0</v>
      </c>
      <c r="C1" s="20" t="s">
        <v>82</v>
      </c>
      <c r="D1" s="13" t="s">
        <v>6</v>
      </c>
      <c r="E1" s="9" t="s">
        <v>83</v>
      </c>
      <c r="F1" s="16" t="s">
        <v>84</v>
      </c>
      <c r="G1" s="10" t="s">
        <v>85</v>
      </c>
      <c r="H1" s="16" t="s">
        <v>86</v>
      </c>
      <c r="I1" s="9" t="s">
        <v>87</v>
      </c>
      <c r="J1" s="16" t="s">
        <v>88</v>
      </c>
      <c r="K1" s="10" t="s">
        <v>89</v>
      </c>
      <c r="L1" s="16" t="s">
        <v>90</v>
      </c>
      <c r="M1" s="9" t="s">
        <v>91</v>
      </c>
      <c r="N1" s="16" t="s">
        <v>92</v>
      </c>
      <c r="O1" s="10" t="s">
        <v>93</v>
      </c>
      <c r="P1" s="16" t="s">
        <v>94</v>
      </c>
      <c r="Q1" s="20" t="s">
        <v>95</v>
      </c>
      <c r="R1" s="16" t="s">
        <v>96</v>
      </c>
      <c r="S1" s="61" t="s">
        <v>232</v>
      </c>
      <c r="T1" s="60" t="s">
        <v>231</v>
      </c>
    </row>
    <row r="2" spans="1:20" x14ac:dyDescent="0.2">
      <c r="A2" s="63" t="s">
        <v>233</v>
      </c>
      <c r="C2" s="35">
        <v>59788</v>
      </c>
      <c r="D2" s="59">
        <v>1</v>
      </c>
      <c r="E2" s="35">
        <v>18966</v>
      </c>
      <c r="F2" s="59">
        <v>0.31722084699270758</v>
      </c>
      <c r="G2" s="35">
        <v>37962</v>
      </c>
      <c r="H2" s="59">
        <v>0.6349434669164381</v>
      </c>
      <c r="I2" s="35">
        <v>112</v>
      </c>
      <c r="J2" s="59">
        <v>1.8732856091523383E-3</v>
      </c>
      <c r="K2" s="35">
        <v>665</v>
      </c>
      <c r="L2" s="59">
        <v>1.1122633304342008E-2</v>
      </c>
      <c r="M2" s="35">
        <v>15</v>
      </c>
      <c r="N2" s="59">
        <v>2.508864655114739E-4</v>
      </c>
      <c r="O2" s="35">
        <v>341</v>
      </c>
      <c r="P2" s="59">
        <v>5.7034856492941726E-3</v>
      </c>
      <c r="Q2" s="35">
        <v>1727</v>
      </c>
      <c r="R2" s="54">
        <v>2.8885395062554359E-2</v>
      </c>
      <c r="S2" s="37">
        <v>40822</v>
      </c>
      <c r="T2" s="59">
        <v>0.68277915300729242</v>
      </c>
    </row>
    <row r="3" spans="1:20" x14ac:dyDescent="0.2">
      <c r="A3" s="63" t="s">
        <v>234</v>
      </c>
      <c r="C3" s="35">
        <v>57031</v>
      </c>
      <c r="D3" s="59">
        <v>1</v>
      </c>
      <c r="E3" s="35">
        <v>21874</v>
      </c>
      <c r="F3" s="59">
        <v>0.38354579088565866</v>
      </c>
      <c r="G3" s="35">
        <v>32121</v>
      </c>
      <c r="H3" s="59">
        <v>0.56322000315617826</v>
      </c>
      <c r="I3" s="35">
        <v>149</v>
      </c>
      <c r="J3" s="59">
        <v>2.612614192281391E-3</v>
      </c>
      <c r="K3" s="35">
        <v>610</v>
      </c>
      <c r="L3" s="59">
        <v>1.0695937297259385E-2</v>
      </c>
      <c r="M3" s="35">
        <v>10</v>
      </c>
      <c r="N3" s="59">
        <v>1.753432343813014E-4</v>
      </c>
      <c r="O3" s="35">
        <v>322</v>
      </c>
      <c r="P3" s="59">
        <v>5.6460521470779049E-3</v>
      </c>
      <c r="Q3" s="35">
        <v>1945</v>
      </c>
      <c r="R3" s="54">
        <v>3.4104259087163122E-2</v>
      </c>
      <c r="S3" s="37">
        <v>35157</v>
      </c>
      <c r="T3" s="59">
        <v>0.61645420911434134</v>
      </c>
    </row>
    <row r="4" spans="1:20" x14ac:dyDescent="0.2">
      <c r="A4" s="63" t="s">
        <v>235</v>
      </c>
      <c r="C4" s="35">
        <v>54130</v>
      </c>
      <c r="D4" s="59">
        <v>1</v>
      </c>
      <c r="E4" s="35">
        <v>3451</v>
      </c>
      <c r="F4" s="59">
        <v>6.3753925734343242E-2</v>
      </c>
      <c r="G4" s="35">
        <v>48182</v>
      </c>
      <c r="H4" s="59">
        <v>0.89011638647699987</v>
      </c>
      <c r="I4" s="35">
        <v>118</v>
      </c>
      <c r="J4" s="59">
        <v>2.1799371882505079E-3</v>
      </c>
      <c r="K4" s="35">
        <v>291</v>
      </c>
      <c r="L4" s="59">
        <v>5.3759467947533711E-3</v>
      </c>
      <c r="M4" s="35">
        <v>25</v>
      </c>
      <c r="N4" s="59">
        <v>4.618510992056161E-4</v>
      </c>
      <c r="O4" s="35">
        <v>402</v>
      </c>
      <c r="P4" s="59">
        <v>7.4265656752263067E-3</v>
      </c>
      <c r="Q4" s="35">
        <v>1661</v>
      </c>
      <c r="R4" s="54">
        <v>3.0685387031221135E-2</v>
      </c>
      <c r="S4" s="37">
        <v>50679</v>
      </c>
      <c r="T4" s="59">
        <v>0.93624607426565676</v>
      </c>
    </row>
    <row r="5" spans="1:20" s="52" customFormat="1" x14ac:dyDescent="0.2">
      <c r="A5" s="63" t="s">
        <v>236</v>
      </c>
      <c r="B5"/>
      <c r="C5" s="35">
        <v>68749</v>
      </c>
      <c r="D5" s="59">
        <v>0.99999999999999989</v>
      </c>
      <c r="E5" s="35">
        <v>22361</v>
      </c>
      <c r="F5" s="59">
        <v>0.32525564008203756</v>
      </c>
      <c r="G5" s="35">
        <v>31478</v>
      </c>
      <c r="H5" s="59">
        <v>0.45786847808695397</v>
      </c>
      <c r="I5" s="35">
        <v>148</v>
      </c>
      <c r="J5" s="59">
        <v>2.1527585855794268E-3</v>
      </c>
      <c r="K5" s="35">
        <v>11064</v>
      </c>
      <c r="L5" s="59">
        <v>0.16093324993818092</v>
      </c>
      <c r="M5" s="35">
        <v>19</v>
      </c>
      <c r="N5" s="59">
        <v>2.7636765625681828E-4</v>
      </c>
      <c r="O5" s="35">
        <v>704</v>
      </c>
      <c r="P5" s="59">
        <v>1.0240148947621056E-2</v>
      </c>
      <c r="Q5" s="35">
        <v>2975</v>
      </c>
      <c r="R5" s="54">
        <v>4.3273356703370229E-2</v>
      </c>
      <c r="S5" s="37">
        <v>46388</v>
      </c>
      <c r="T5" s="59">
        <v>0.67474435991796244</v>
      </c>
    </row>
    <row r="6" spans="1:20" x14ac:dyDescent="0.2">
      <c r="A6" s="63" t="s">
        <v>237</v>
      </c>
      <c r="C6" s="35">
        <v>49290</v>
      </c>
      <c r="D6" s="59">
        <v>1</v>
      </c>
      <c r="E6" s="35">
        <v>8012</v>
      </c>
      <c r="F6" s="59">
        <v>0.16254818421586528</v>
      </c>
      <c r="G6" s="35">
        <v>26019</v>
      </c>
      <c r="H6" s="59">
        <v>0.52787583688374928</v>
      </c>
      <c r="I6" s="35">
        <v>644</v>
      </c>
      <c r="J6" s="59">
        <v>1.3065530533576791E-2</v>
      </c>
      <c r="K6" s="35">
        <v>159</v>
      </c>
      <c r="L6" s="59">
        <v>3.2258064516129032E-3</v>
      </c>
      <c r="M6" s="35">
        <v>8</v>
      </c>
      <c r="N6" s="59">
        <v>1.6230472712517753E-4</v>
      </c>
      <c r="O6" s="35">
        <v>9790</v>
      </c>
      <c r="P6" s="59">
        <v>0.19862040981943599</v>
      </c>
      <c r="Q6" s="35">
        <v>4658</v>
      </c>
      <c r="R6" s="54">
        <v>9.4501927368634608E-2</v>
      </c>
      <c r="S6" s="37">
        <v>41278</v>
      </c>
      <c r="T6" s="59">
        <v>0.83745181578413475</v>
      </c>
    </row>
    <row r="7" spans="1:20" x14ac:dyDescent="0.2">
      <c r="A7" s="63" t="s">
        <v>238</v>
      </c>
      <c r="C7" s="35">
        <v>67505</v>
      </c>
      <c r="D7" s="59">
        <v>1</v>
      </c>
      <c r="E7" s="35">
        <v>19358</v>
      </c>
      <c r="F7" s="59">
        <v>0.28676394341159916</v>
      </c>
      <c r="G7" s="35">
        <v>34652</v>
      </c>
      <c r="H7" s="59">
        <v>0.51332493889341535</v>
      </c>
      <c r="I7" s="35">
        <v>623</v>
      </c>
      <c r="J7" s="59">
        <v>9.2289460039997034E-3</v>
      </c>
      <c r="K7" s="35">
        <v>1163</v>
      </c>
      <c r="L7" s="59">
        <v>1.7228353455299609E-2</v>
      </c>
      <c r="M7" s="35">
        <v>32</v>
      </c>
      <c r="N7" s="59">
        <v>4.7403896007703131E-4</v>
      </c>
      <c r="O7" s="35">
        <v>6569</v>
      </c>
      <c r="P7" s="59">
        <v>9.7311310273313092E-2</v>
      </c>
      <c r="Q7" s="35">
        <v>5108</v>
      </c>
      <c r="R7" s="54">
        <v>7.5668469002296124E-2</v>
      </c>
      <c r="S7" s="37">
        <v>48147</v>
      </c>
      <c r="T7" s="59">
        <v>0.71323605658840084</v>
      </c>
    </row>
    <row r="8" spans="1:20" x14ac:dyDescent="0.2">
      <c r="A8" s="63" t="s">
        <v>239</v>
      </c>
      <c r="C8" s="35">
        <v>60347</v>
      </c>
      <c r="D8" s="59">
        <v>1</v>
      </c>
      <c r="E8" s="35">
        <v>2156</v>
      </c>
      <c r="F8" s="59">
        <v>3.5726713838301824E-2</v>
      </c>
      <c r="G8" s="35">
        <v>55759</v>
      </c>
      <c r="H8" s="59">
        <v>0.92397302268546899</v>
      </c>
      <c r="I8" s="35">
        <v>159</v>
      </c>
      <c r="J8" s="59">
        <v>2.6347622914146521E-3</v>
      </c>
      <c r="K8" s="35">
        <v>160</v>
      </c>
      <c r="L8" s="59">
        <v>2.6513331234361277E-3</v>
      </c>
      <c r="M8" s="35">
        <v>11</v>
      </c>
      <c r="N8" s="59">
        <v>1.8227915223623377E-4</v>
      </c>
      <c r="O8" s="35">
        <v>412</v>
      </c>
      <c r="P8" s="59">
        <v>6.8271827928480288E-3</v>
      </c>
      <c r="Q8" s="35">
        <v>1690</v>
      </c>
      <c r="R8" s="54">
        <v>2.80047061162941E-2</v>
      </c>
      <c r="S8" s="37">
        <v>58191</v>
      </c>
      <c r="T8" s="59">
        <v>0.96427328616169816</v>
      </c>
    </row>
    <row r="9" spans="1:20" x14ac:dyDescent="0.2">
      <c r="A9" s="63" t="s">
        <v>240</v>
      </c>
      <c r="C9" s="35">
        <v>62448</v>
      </c>
      <c r="D9" s="59">
        <v>1</v>
      </c>
      <c r="E9" s="35">
        <v>3297</v>
      </c>
      <c r="F9" s="59">
        <v>5.2795926210607226E-2</v>
      </c>
      <c r="G9" s="35">
        <v>56504</v>
      </c>
      <c r="H9" s="59">
        <v>0.90481680758390981</v>
      </c>
      <c r="I9" s="35">
        <v>193</v>
      </c>
      <c r="J9" s="59">
        <v>3.0905713553676657E-3</v>
      </c>
      <c r="K9" s="35">
        <v>137</v>
      </c>
      <c r="L9" s="59">
        <v>2.1938252626184985E-3</v>
      </c>
      <c r="M9" s="35">
        <v>14</v>
      </c>
      <c r="N9" s="59">
        <v>2.2418652318729183E-4</v>
      </c>
      <c r="O9" s="35">
        <v>506</v>
      </c>
      <c r="P9" s="59">
        <v>8.1027414809121193E-3</v>
      </c>
      <c r="Q9" s="35">
        <v>1797</v>
      </c>
      <c r="R9" s="54">
        <v>2.8775941583397385E-2</v>
      </c>
      <c r="S9" s="37">
        <v>59151</v>
      </c>
      <c r="T9" s="59">
        <v>0.94720407378939275</v>
      </c>
    </row>
    <row r="10" spans="1:20" x14ac:dyDescent="0.2">
      <c r="A10" s="63" t="s">
        <v>241</v>
      </c>
      <c r="C10" s="35">
        <v>62529</v>
      </c>
      <c r="D10" s="59">
        <v>1</v>
      </c>
      <c r="E10" s="35">
        <v>12389</v>
      </c>
      <c r="F10" s="59">
        <v>0.19813206672104144</v>
      </c>
      <c r="G10" s="35">
        <v>45383</v>
      </c>
      <c r="H10" s="59">
        <v>0.72579123286794922</v>
      </c>
      <c r="I10" s="35">
        <v>228</v>
      </c>
      <c r="J10" s="59">
        <v>3.6463081130355514E-3</v>
      </c>
      <c r="K10" s="35">
        <v>199</v>
      </c>
      <c r="L10" s="59">
        <v>3.1825233091845383E-3</v>
      </c>
      <c r="M10" s="35">
        <v>14</v>
      </c>
      <c r="N10" s="59">
        <v>2.2389611220393737E-4</v>
      </c>
      <c r="O10" s="35">
        <v>1720</v>
      </c>
      <c r="P10" s="59">
        <v>2.7507236642198021E-2</v>
      </c>
      <c r="Q10" s="35">
        <v>2596</v>
      </c>
      <c r="R10" s="54">
        <v>4.1516736234387244E-2</v>
      </c>
      <c r="S10" s="37">
        <v>50140</v>
      </c>
      <c r="T10" s="59">
        <v>0.80186793327895856</v>
      </c>
    </row>
    <row r="11" spans="1:20" x14ac:dyDescent="0.2">
      <c r="A11" s="63" t="s">
        <v>242</v>
      </c>
      <c r="C11" s="35">
        <v>69209</v>
      </c>
      <c r="D11" s="59">
        <v>0.99999999999999989</v>
      </c>
      <c r="E11" s="35">
        <v>19533</v>
      </c>
      <c r="F11" s="59">
        <v>0.28223207964282104</v>
      </c>
      <c r="G11" s="35">
        <v>45470</v>
      </c>
      <c r="H11" s="59">
        <v>0.65699547746680342</v>
      </c>
      <c r="I11" s="35">
        <v>224</v>
      </c>
      <c r="J11" s="59">
        <v>3.2365732780418733E-3</v>
      </c>
      <c r="K11" s="35">
        <v>403</v>
      </c>
      <c r="L11" s="59">
        <v>5.8229421029056911E-3</v>
      </c>
      <c r="M11" s="35">
        <v>14</v>
      </c>
      <c r="N11" s="59">
        <v>2.0228582987761708E-4</v>
      </c>
      <c r="O11" s="35">
        <v>765</v>
      </c>
      <c r="P11" s="59">
        <v>1.1053475704026932E-2</v>
      </c>
      <c r="Q11" s="35">
        <v>2800</v>
      </c>
      <c r="R11" s="54">
        <v>4.0457165975523415E-2</v>
      </c>
      <c r="S11" s="37">
        <v>49676</v>
      </c>
      <c r="T11" s="59">
        <v>0.71776792035717896</v>
      </c>
    </row>
    <row r="12" spans="1:20" x14ac:dyDescent="0.2">
      <c r="A12" s="63" t="s">
        <v>244</v>
      </c>
      <c r="C12" s="35">
        <v>73586</v>
      </c>
      <c r="D12" s="59">
        <v>1</v>
      </c>
      <c r="E12" s="35">
        <v>48980</v>
      </c>
      <c r="F12" s="59">
        <v>0.66561574212486074</v>
      </c>
      <c r="G12" s="35">
        <v>18582</v>
      </c>
      <c r="H12" s="59">
        <v>0.25252085994618539</v>
      </c>
      <c r="I12" s="35">
        <v>278</v>
      </c>
      <c r="J12" s="59">
        <v>3.7778925339059062E-3</v>
      </c>
      <c r="K12" s="35">
        <v>1118</v>
      </c>
      <c r="L12" s="59">
        <v>1.5193107384556846E-2</v>
      </c>
      <c r="M12" s="35">
        <v>11</v>
      </c>
      <c r="N12" s="59">
        <v>1.4948495637757183E-4</v>
      </c>
      <c r="O12" s="35">
        <v>806</v>
      </c>
      <c r="P12" s="59">
        <v>1.0953170440029353E-2</v>
      </c>
      <c r="Q12" s="35">
        <v>3811</v>
      </c>
      <c r="R12" s="54">
        <v>5.17897426140842E-2</v>
      </c>
      <c r="S12" s="37">
        <v>24606</v>
      </c>
      <c r="T12" s="59">
        <v>0.33438425787513931</v>
      </c>
    </row>
    <row r="13" spans="1:20" x14ac:dyDescent="0.2">
      <c r="A13" s="63" t="s">
        <v>245</v>
      </c>
      <c r="C13" s="35">
        <v>73883</v>
      </c>
      <c r="D13" s="59">
        <v>1</v>
      </c>
      <c r="E13" s="35">
        <v>46436</v>
      </c>
      <c r="F13" s="59">
        <v>0.62850723441116363</v>
      </c>
      <c r="G13" s="35">
        <v>18891</v>
      </c>
      <c r="H13" s="59">
        <v>0.25568804731805694</v>
      </c>
      <c r="I13" s="35">
        <v>357</v>
      </c>
      <c r="J13" s="59">
        <v>4.8319640512702513E-3</v>
      </c>
      <c r="K13" s="35">
        <v>1520</v>
      </c>
      <c r="L13" s="59">
        <v>2.057306822949799E-2</v>
      </c>
      <c r="M13" s="35">
        <v>32</v>
      </c>
      <c r="N13" s="59">
        <v>4.331172258841682E-4</v>
      </c>
      <c r="O13" s="35">
        <v>1706</v>
      </c>
      <c r="P13" s="59">
        <v>2.3090562104949718E-2</v>
      </c>
      <c r="Q13" s="35">
        <v>4941</v>
      </c>
      <c r="R13" s="54">
        <v>6.6876006659177353E-2</v>
      </c>
      <c r="S13" s="37">
        <v>27447</v>
      </c>
      <c r="T13" s="59">
        <v>0.37149276558883643</v>
      </c>
    </row>
    <row r="14" spans="1:20" x14ac:dyDescent="0.2">
      <c r="A14" s="63" t="s">
        <v>246</v>
      </c>
      <c r="C14" s="35">
        <v>74623</v>
      </c>
      <c r="D14" s="59">
        <v>1</v>
      </c>
      <c r="E14" s="35">
        <v>60932</v>
      </c>
      <c r="F14" s="59">
        <v>0.81653109631078891</v>
      </c>
      <c r="G14" s="35">
        <v>4790</v>
      </c>
      <c r="H14" s="59">
        <v>6.4189325007035364E-2</v>
      </c>
      <c r="I14" s="35">
        <v>421</v>
      </c>
      <c r="J14" s="59">
        <v>5.6416922396580142E-3</v>
      </c>
      <c r="K14" s="35">
        <v>1341</v>
      </c>
      <c r="L14" s="59">
        <v>1.7970330863138709E-2</v>
      </c>
      <c r="M14" s="35">
        <v>27</v>
      </c>
      <c r="N14" s="59">
        <v>3.6181874221084652E-4</v>
      </c>
      <c r="O14" s="35">
        <v>1894</v>
      </c>
      <c r="P14" s="59">
        <v>2.5380914731383087E-2</v>
      </c>
      <c r="Q14" s="35">
        <v>5218</v>
      </c>
      <c r="R14" s="54">
        <v>6.9924822105785073E-2</v>
      </c>
      <c r="S14" s="37">
        <v>13691</v>
      </c>
      <c r="T14" s="59">
        <v>0.18346890368921109</v>
      </c>
    </row>
    <row r="15" spans="1:20" x14ac:dyDescent="0.2">
      <c r="A15" s="63" t="s">
        <v>247</v>
      </c>
      <c r="C15" s="35">
        <v>70212</v>
      </c>
      <c r="D15" s="59">
        <v>1</v>
      </c>
      <c r="E15" s="35">
        <v>53864</v>
      </c>
      <c r="F15" s="59">
        <v>0.76716230843730415</v>
      </c>
      <c r="G15" s="35">
        <v>4761</v>
      </c>
      <c r="H15" s="59">
        <v>6.7808921551871473E-2</v>
      </c>
      <c r="I15" s="35">
        <v>530</v>
      </c>
      <c r="J15" s="59">
        <v>7.5485671964906284E-3</v>
      </c>
      <c r="K15" s="35">
        <v>560</v>
      </c>
      <c r="L15" s="59">
        <v>7.9758445849712305E-3</v>
      </c>
      <c r="M15" s="35">
        <v>37</v>
      </c>
      <c r="N15" s="59">
        <v>5.2697544579274197E-4</v>
      </c>
      <c r="O15" s="35">
        <v>4539</v>
      </c>
      <c r="P15" s="59">
        <v>6.4647068877115021E-2</v>
      </c>
      <c r="Q15" s="35">
        <v>5921</v>
      </c>
      <c r="R15" s="54">
        <v>8.4330313906454735E-2</v>
      </c>
      <c r="S15" s="37">
        <v>16348</v>
      </c>
      <c r="T15" s="59">
        <v>0.23283769156269585</v>
      </c>
    </row>
    <row r="16" spans="1:20" x14ac:dyDescent="0.2">
      <c r="A16" s="63" t="s">
        <v>248</v>
      </c>
      <c r="C16" s="35">
        <v>73342</v>
      </c>
      <c r="D16" s="59">
        <v>0.99999999999999989</v>
      </c>
      <c r="E16" s="35">
        <v>62814</v>
      </c>
      <c r="F16" s="59">
        <v>0.85645332824302578</v>
      </c>
      <c r="G16" s="35">
        <v>3393</v>
      </c>
      <c r="H16" s="59">
        <v>4.6262714406479236E-2</v>
      </c>
      <c r="I16" s="35">
        <v>139</v>
      </c>
      <c r="J16" s="59">
        <v>1.8952305636606582E-3</v>
      </c>
      <c r="K16" s="35">
        <v>2300</v>
      </c>
      <c r="L16" s="59">
        <v>3.1359930190068448E-2</v>
      </c>
      <c r="M16" s="35">
        <v>13</v>
      </c>
      <c r="N16" s="59">
        <v>1.7725177933516949E-4</v>
      </c>
      <c r="O16" s="35">
        <v>921</v>
      </c>
      <c r="P16" s="59">
        <v>1.255760682828393E-2</v>
      </c>
      <c r="Q16" s="35">
        <v>3762</v>
      </c>
      <c r="R16" s="54">
        <v>5.1293937989146735E-2</v>
      </c>
      <c r="S16" s="37">
        <v>10528</v>
      </c>
      <c r="T16" s="59">
        <v>0.14354667175697416</v>
      </c>
    </row>
    <row r="17" spans="1:20" x14ac:dyDescent="0.2">
      <c r="A17" s="63" t="s">
        <v>249</v>
      </c>
      <c r="C17" s="35">
        <v>74617</v>
      </c>
      <c r="D17" s="59">
        <v>1</v>
      </c>
      <c r="E17" s="35">
        <v>49184</v>
      </c>
      <c r="F17" s="59">
        <v>0.65915273999222701</v>
      </c>
      <c r="G17" s="35">
        <v>16355</v>
      </c>
      <c r="H17" s="59">
        <v>0.21918597638607823</v>
      </c>
      <c r="I17" s="35">
        <v>363</v>
      </c>
      <c r="J17" s="59">
        <v>4.8648431322620847E-3</v>
      </c>
      <c r="K17" s="35">
        <v>3194</v>
      </c>
      <c r="L17" s="59">
        <v>4.2805258855220657E-2</v>
      </c>
      <c r="M17" s="35">
        <v>13</v>
      </c>
      <c r="N17" s="59">
        <v>1.7422303228486807E-4</v>
      </c>
      <c r="O17" s="35">
        <v>1168</v>
      </c>
      <c r="P17" s="59">
        <v>1.5653269362209683E-2</v>
      </c>
      <c r="Q17" s="35">
        <v>4340</v>
      </c>
      <c r="R17" s="54">
        <v>5.8163689239717493E-2</v>
      </c>
      <c r="S17" s="37">
        <v>25433</v>
      </c>
      <c r="T17" s="59">
        <v>0.34084726000777305</v>
      </c>
    </row>
    <row r="18" spans="1:20" x14ac:dyDescent="0.2">
      <c r="A18" s="63" t="s">
        <v>250</v>
      </c>
      <c r="C18" s="35">
        <v>70544</v>
      </c>
      <c r="D18" s="59">
        <v>1</v>
      </c>
      <c r="E18" s="35">
        <v>61197</v>
      </c>
      <c r="F18" s="59">
        <v>0.86750113404400087</v>
      </c>
      <c r="G18" s="35">
        <v>3402</v>
      </c>
      <c r="H18" s="59">
        <v>4.8225221138580174E-2</v>
      </c>
      <c r="I18" s="35">
        <v>300</v>
      </c>
      <c r="J18" s="59">
        <v>4.252665003402132E-3</v>
      </c>
      <c r="K18" s="35">
        <v>452</v>
      </c>
      <c r="L18" s="59">
        <v>6.4073486051258793E-3</v>
      </c>
      <c r="M18" s="35">
        <v>16</v>
      </c>
      <c r="N18" s="59">
        <v>2.2680880018144704E-4</v>
      </c>
      <c r="O18" s="35">
        <v>998</v>
      </c>
      <c r="P18" s="59">
        <v>1.4147198911317759E-2</v>
      </c>
      <c r="Q18" s="35">
        <v>4179</v>
      </c>
      <c r="R18" s="54">
        <v>5.9239623497391695E-2</v>
      </c>
      <c r="S18" s="37">
        <v>9347</v>
      </c>
      <c r="T18" s="59">
        <v>0.13249886595599908</v>
      </c>
    </row>
    <row r="19" spans="1:20" x14ac:dyDescent="0.2">
      <c r="A19" s="63" t="s">
        <v>251</v>
      </c>
      <c r="C19" s="35">
        <v>75251</v>
      </c>
      <c r="D19" s="59">
        <v>1</v>
      </c>
      <c r="E19" s="35">
        <v>54683</v>
      </c>
      <c r="F19" s="59">
        <v>0.72667472857503557</v>
      </c>
      <c r="G19" s="35">
        <v>15726</v>
      </c>
      <c r="H19" s="59">
        <v>0.20898061155333483</v>
      </c>
      <c r="I19" s="35">
        <v>193</v>
      </c>
      <c r="J19" s="59">
        <v>2.5647499701000652E-3</v>
      </c>
      <c r="K19" s="35">
        <v>832</v>
      </c>
      <c r="L19" s="59">
        <v>1.1056331477322561E-2</v>
      </c>
      <c r="M19" s="35">
        <v>21</v>
      </c>
      <c r="N19" s="59">
        <v>2.7906605892280502E-4</v>
      </c>
      <c r="O19" s="35">
        <v>575</v>
      </c>
      <c r="P19" s="59">
        <v>7.6410944705053753E-3</v>
      </c>
      <c r="Q19" s="35">
        <v>3221</v>
      </c>
      <c r="R19" s="54">
        <v>4.280341789477881E-2</v>
      </c>
      <c r="S19" s="37">
        <v>20568</v>
      </c>
      <c r="T19" s="59">
        <v>0.27332527142496443</v>
      </c>
    </row>
    <row r="20" spans="1:20" x14ac:dyDescent="0.2">
      <c r="A20" s="63" t="s">
        <v>252</v>
      </c>
      <c r="C20" s="35">
        <v>74796</v>
      </c>
      <c r="D20" s="59">
        <v>0.99999999999999989</v>
      </c>
      <c r="E20" s="35">
        <v>64624</v>
      </c>
      <c r="F20" s="59">
        <v>0.86400342264292207</v>
      </c>
      <c r="G20" s="35">
        <v>3485</v>
      </c>
      <c r="H20" s="59">
        <v>4.6593400716615864E-2</v>
      </c>
      <c r="I20" s="35">
        <v>173</v>
      </c>
      <c r="J20" s="59">
        <v>2.3129579121878175E-3</v>
      </c>
      <c r="K20" s="35">
        <v>2477</v>
      </c>
      <c r="L20" s="59">
        <v>3.3116744210920368E-2</v>
      </c>
      <c r="M20" s="35">
        <v>6</v>
      </c>
      <c r="N20" s="59">
        <v>8.0218193486282684E-5</v>
      </c>
      <c r="O20" s="35">
        <v>593</v>
      </c>
      <c r="P20" s="59">
        <v>7.9282314562276052E-3</v>
      </c>
      <c r="Q20" s="35">
        <v>3438</v>
      </c>
      <c r="R20" s="54">
        <v>4.5965024867639981E-2</v>
      </c>
      <c r="S20" s="37">
        <v>10172</v>
      </c>
      <c r="T20" s="59">
        <v>0.13599657735707793</v>
      </c>
    </row>
    <row r="21" spans="1:20" x14ac:dyDescent="0.2">
      <c r="A21" s="63" t="s">
        <v>253</v>
      </c>
      <c r="C21" s="35">
        <v>77918</v>
      </c>
      <c r="D21" s="59">
        <v>1</v>
      </c>
      <c r="E21" s="35">
        <v>59745</v>
      </c>
      <c r="F21" s="59">
        <v>0.76676762750583949</v>
      </c>
      <c r="G21" s="35">
        <v>4678</v>
      </c>
      <c r="H21" s="59">
        <v>6.0037475294540413E-2</v>
      </c>
      <c r="I21" s="35">
        <v>150</v>
      </c>
      <c r="J21" s="59">
        <v>1.9251007469390899E-3</v>
      </c>
      <c r="K21" s="35">
        <v>9164</v>
      </c>
      <c r="L21" s="59">
        <v>0.1176108216329988</v>
      </c>
      <c r="M21" s="35">
        <v>11</v>
      </c>
      <c r="N21" s="59">
        <v>1.4117405477553324E-4</v>
      </c>
      <c r="O21" s="35">
        <v>734</v>
      </c>
      <c r="P21" s="59">
        <v>9.4201596550219455E-3</v>
      </c>
      <c r="Q21" s="35">
        <v>3436</v>
      </c>
      <c r="R21" s="54">
        <v>4.4097641109884754E-2</v>
      </c>
      <c r="S21" s="37">
        <v>18173</v>
      </c>
      <c r="T21" s="59">
        <v>0.23323237249416054</v>
      </c>
    </row>
    <row r="22" spans="1:20" x14ac:dyDescent="0.2">
      <c r="A22" s="63" t="s">
        <v>254</v>
      </c>
      <c r="C22" s="35">
        <v>77493</v>
      </c>
      <c r="D22" s="59">
        <v>1</v>
      </c>
      <c r="E22" s="35">
        <v>50603</v>
      </c>
      <c r="F22" s="59">
        <v>0.65300091621178691</v>
      </c>
      <c r="G22" s="35">
        <v>10819</v>
      </c>
      <c r="H22" s="59">
        <v>0.13961261017124127</v>
      </c>
      <c r="I22" s="35">
        <v>212</v>
      </c>
      <c r="J22" s="59">
        <v>2.7357309692488353E-3</v>
      </c>
      <c r="K22" s="35">
        <v>11048</v>
      </c>
      <c r="L22" s="59">
        <v>0.1425677157936846</v>
      </c>
      <c r="M22" s="35">
        <v>9</v>
      </c>
      <c r="N22" s="59">
        <v>1.1613952227943169E-4</v>
      </c>
      <c r="O22" s="35">
        <v>789</v>
      </c>
      <c r="P22" s="59">
        <v>1.0181564786496846E-2</v>
      </c>
      <c r="Q22" s="35">
        <v>4013</v>
      </c>
      <c r="R22" s="54">
        <v>5.178532254526215E-2</v>
      </c>
      <c r="S22" s="37">
        <v>26890</v>
      </c>
      <c r="T22" s="59">
        <v>0.34699908378821315</v>
      </c>
    </row>
    <row r="23" spans="1:20" x14ac:dyDescent="0.2">
      <c r="A23" s="63" t="s">
        <v>255</v>
      </c>
      <c r="C23" s="35">
        <v>68758</v>
      </c>
      <c r="D23" s="59">
        <v>1</v>
      </c>
      <c r="E23" s="35">
        <v>48733</v>
      </c>
      <c r="F23" s="59">
        <v>0.70876116233747344</v>
      </c>
      <c r="G23" s="35">
        <v>13648</v>
      </c>
      <c r="H23" s="59">
        <v>0.19849326623811048</v>
      </c>
      <c r="I23" s="35">
        <v>243</v>
      </c>
      <c r="J23" s="59">
        <v>3.5341342098374009E-3</v>
      </c>
      <c r="K23" s="35">
        <v>2071</v>
      </c>
      <c r="L23" s="59">
        <v>3.0120131475610112E-2</v>
      </c>
      <c r="M23" s="35">
        <v>20</v>
      </c>
      <c r="N23" s="59">
        <v>2.9087524360801653E-4</v>
      </c>
      <c r="O23" s="35">
        <v>541</v>
      </c>
      <c r="P23" s="59">
        <v>7.868175339596847E-3</v>
      </c>
      <c r="Q23" s="35">
        <v>3502</v>
      </c>
      <c r="R23" s="54">
        <v>5.0932255155763696E-2</v>
      </c>
      <c r="S23" s="37">
        <v>20025</v>
      </c>
      <c r="T23" s="59">
        <v>0.29123883766252656</v>
      </c>
    </row>
    <row r="24" spans="1:20" x14ac:dyDescent="0.2">
      <c r="A24" s="63" t="s">
        <v>256</v>
      </c>
      <c r="C24" s="35">
        <v>76999</v>
      </c>
      <c r="D24" s="59">
        <v>1</v>
      </c>
      <c r="E24" s="35">
        <v>64310</v>
      </c>
      <c r="F24" s="59">
        <v>0.8352056520214548</v>
      </c>
      <c r="G24" s="35">
        <v>4568</v>
      </c>
      <c r="H24" s="59">
        <v>5.9325445785010193E-2</v>
      </c>
      <c r="I24" s="35">
        <v>310</v>
      </c>
      <c r="J24" s="59">
        <v>4.0260263120300262E-3</v>
      </c>
      <c r="K24" s="35">
        <v>2235</v>
      </c>
      <c r="L24" s="59">
        <v>2.9026350991571317E-2</v>
      </c>
      <c r="M24" s="35">
        <v>4</v>
      </c>
      <c r="N24" s="59">
        <v>5.1948726606839053E-5</v>
      </c>
      <c r="O24" s="35">
        <v>983</v>
      </c>
      <c r="P24" s="59">
        <v>1.2766399563630697E-2</v>
      </c>
      <c r="Q24" s="35">
        <v>4589</v>
      </c>
      <c r="R24" s="54">
        <v>5.9598176599696101E-2</v>
      </c>
      <c r="S24" s="37">
        <v>12689</v>
      </c>
      <c r="T24" s="59">
        <v>0.16479434797854517</v>
      </c>
    </row>
    <row r="25" spans="1:20" x14ac:dyDescent="0.2">
      <c r="A25" s="63" t="s">
        <v>257</v>
      </c>
      <c r="C25" s="35">
        <v>73550</v>
      </c>
      <c r="D25" s="59">
        <v>1</v>
      </c>
      <c r="E25" s="35">
        <v>60450</v>
      </c>
      <c r="F25" s="59">
        <v>0.82188987083616583</v>
      </c>
      <c r="G25" s="35">
        <v>7441</v>
      </c>
      <c r="H25" s="59">
        <v>0.10116927260367098</v>
      </c>
      <c r="I25" s="35">
        <v>158</v>
      </c>
      <c r="J25" s="59">
        <v>2.1481985044187629E-3</v>
      </c>
      <c r="K25" s="35">
        <v>1742</v>
      </c>
      <c r="L25" s="59">
        <v>2.3684568320870156E-2</v>
      </c>
      <c r="M25" s="35">
        <v>18</v>
      </c>
      <c r="N25" s="59">
        <v>2.4473147518694766E-4</v>
      </c>
      <c r="O25" s="35">
        <v>608</v>
      </c>
      <c r="P25" s="59">
        <v>8.2664853840924545E-3</v>
      </c>
      <c r="Q25" s="35">
        <v>3133</v>
      </c>
      <c r="R25" s="54">
        <v>4.2596872875594834E-2</v>
      </c>
      <c r="S25" s="37">
        <v>13100</v>
      </c>
      <c r="T25" s="59">
        <v>0.17811012916383412</v>
      </c>
    </row>
    <row r="26" spans="1:20" x14ac:dyDescent="0.2">
      <c r="A26" s="63" t="s">
        <v>258</v>
      </c>
      <c r="C26" s="35">
        <v>72482</v>
      </c>
      <c r="D26" s="59">
        <v>1</v>
      </c>
      <c r="E26" s="35">
        <v>58663</v>
      </c>
      <c r="F26" s="59">
        <v>0.80934576860461904</v>
      </c>
      <c r="G26" s="35">
        <v>5990</v>
      </c>
      <c r="H26" s="59">
        <v>8.2641207472199996E-2</v>
      </c>
      <c r="I26" s="35">
        <v>128</v>
      </c>
      <c r="J26" s="59">
        <v>1.7659556855495156E-3</v>
      </c>
      <c r="K26" s="35">
        <v>4256</v>
      </c>
      <c r="L26" s="59">
        <v>5.87180265445214E-2</v>
      </c>
      <c r="M26" s="35">
        <v>11</v>
      </c>
      <c r="N26" s="59">
        <v>1.5176181672691151E-4</v>
      </c>
      <c r="O26" s="35">
        <v>535</v>
      </c>
      <c r="P26" s="59">
        <v>7.3811429044452412E-3</v>
      </c>
      <c r="Q26" s="35">
        <v>2899</v>
      </c>
      <c r="R26" s="54">
        <v>3.9996136971937858E-2</v>
      </c>
      <c r="S26" s="37">
        <v>13819</v>
      </c>
      <c r="T26" s="59">
        <v>0.19065423139538093</v>
      </c>
    </row>
    <row r="27" spans="1:20" x14ac:dyDescent="0.2">
      <c r="A27" s="63" t="s">
        <v>259</v>
      </c>
      <c r="C27" s="35">
        <v>73257</v>
      </c>
      <c r="D27" s="59">
        <v>0.99999999999999989</v>
      </c>
      <c r="E27" s="35">
        <v>61737</v>
      </c>
      <c r="F27" s="59">
        <v>0.84274540316966295</v>
      </c>
      <c r="G27" s="35">
        <v>3638</v>
      </c>
      <c r="H27" s="59">
        <v>4.9660783269858171E-2</v>
      </c>
      <c r="I27" s="35">
        <v>181</v>
      </c>
      <c r="J27" s="59">
        <v>2.4707536481155382E-3</v>
      </c>
      <c r="K27" s="35">
        <v>3433</v>
      </c>
      <c r="L27" s="59">
        <v>4.6862415878346095E-2</v>
      </c>
      <c r="M27" s="35">
        <v>7</v>
      </c>
      <c r="N27" s="59">
        <v>9.5554008490656176E-5</v>
      </c>
      <c r="O27" s="35">
        <v>722</v>
      </c>
      <c r="P27" s="59">
        <v>9.8557134471791083E-3</v>
      </c>
      <c r="Q27" s="35">
        <v>3539</v>
      </c>
      <c r="R27" s="54">
        <v>4.8309376578347461E-2</v>
      </c>
      <c r="S27" s="37">
        <v>11520</v>
      </c>
      <c r="T27" s="59">
        <v>0.15725459683033705</v>
      </c>
    </row>
    <row r="28" spans="1:20" x14ac:dyDescent="0.2">
      <c r="A28" s="63" t="s">
        <v>260</v>
      </c>
      <c r="C28" s="35">
        <v>73337</v>
      </c>
      <c r="D28" s="59">
        <v>1</v>
      </c>
      <c r="E28" s="35">
        <v>50467</v>
      </c>
      <c r="F28" s="59">
        <v>0.68815195603856172</v>
      </c>
      <c r="G28" s="35">
        <v>16957</v>
      </c>
      <c r="H28" s="59">
        <v>0.23122025716895975</v>
      </c>
      <c r="I28" s="35">
        <v>172</v>
      </c>
      <c r="J28" s="59">
        <v>2.3453372785906157E-3</v>
      </c>
      <c r="K28" s="35">
        <v>1310</v>
      </c>
      <c r="L28" s="59">
        <v>1.786274322647504E-2</v>
      </c>
      <c r="M28" s="35">
        <v>14</v>
      </c>
      <c r="N28" s="59">
        <v>1.9089954593179431E-4</v>
      </c>
      <c r="O28" s="35">
        <v>657</v>
      </c>
      <c r="P28" s="59">
        <v>8.9586429769420613E-3</v>
      </c>
      <c r="Q28" s="35">
        <v>3760</v>
      </c>
      <c r="R28" s="54">
        <v>5.1270163764539044E-2</v>
      </c>
      <c r="S28" s="37">
        <v>22870</v>
      </c>
      <c r="T28" s="59">
        <v>0.31184804396143828</v>
      </c>
    </row>
    <row r="29" spans="1:20" x14ac:dyDescent="0.2">
      <c r="A29" s="63" t="s">
        <v>261</v>
      </c>
      <c r="C29" s="35">
        <v>70132</v>
      </c>
      <c r="D29" s="59">
        <v>1</v>
      </c>
      <c r="E29" s="35">
        <v>44754</v>
      </c>
      <c r="F29" s="59">
        <v>0.63813950835567212</v>
      </c>
      <c r="G29" s="35">
        <v>13083</v>
      </c>
      <c r="H29" s="59">
        <v>0.18654822335025381</v>
      </c>
      <c r="I29" s="35">
        <v>251</v>
      </c>
      <c r="J29" s="59">
        <v>3.578965379569954E-3</v>
      </c>
      <c r="K29" s="35">
        <v>8073</v>
      </c>
      <c r="L29" s="59">
        <v>0.11511150402098899</v>
      </c>
      <c r="M29" s="35">
        <v>19</v>
      </c>
      <c r="N29" s="59">
        <v>2.7091769805509612E-4</v>
      </c>
      <c r="O29" s="35">
        <v>672</v>
      </c>
      <c r="P29" s="59">
        <v>9.5819312154223468E-3</v>
      </c>
      <c r="Q29" s="35">
        <v>3280</v>
      </c>
      <c r="R29" s="54">
        <v>4.6768949980037645E-2</v>
      </c>
      <c r="S29" s="37">
        <v>25378</v>
      </c>
      <c r="T29" s="59">
        <v>0.36186049164432782</v>
      </c>
    </row>
    <row r="30" spans="1:20" x14ac:dyDescent="0.2">
      <c r="A30" s="63" t="s">
        <v>262</v>
      </c>
      <c r="C30" s="35">
        <v>72319</v>
      </c>
      <c r="D30" s="59">
        <v>1</v>
      </c>
      <c r="E30" s="35">
        <v>32057</v>
      </c>
      <c r="F30" s="59">
        <v>0.4432721691395069</v>
      </c>
      <c r="G30" s="35">
        <v>25091</v>
      </c>
      <c r="H30" s="59">
        <v>0.34694893458150694</v>
      </c>
      <c r="I30" s="35">
        <v>467</v>
      </c>
      <c r="J30" s="59">
        <v>6.457500795088428E-3</v>
      </c>
      <c r="K30" s="35">
        <v>4228</v>
      </c>
      <c r="L30" s="59">
        <v>5.8463197776517928E-2</v>
      </c>
      <c r="M30" s="35">
        <v>24</v>
      </c>
      <c r="N30" s="59">
        <v>3.3186299589319543E-4</v>
      </c>
      <c r="O30" s="35">
        <v>5197</v>
      </c>
      <c r="P30" s="59">
        <v>7.1862166235705696E-2</v>
      </c>
      <c r="Q30" s="35">
        <v>5255</v>
      </c>
      <c r="R30" s="54">
        <v>7.2664168475780916E-2</v>
      </c>
      <c r="S30" s="37">
        <v>40262</v>
      </c>
      <c r="T30" s="59">
        <v>0.55672783086049304</v>
      </c>
    </row>
    <row r="31" spans="1:20" x14ac:dyDescent="0.2">
      <c r="A31" s="63" t="s">
        <v>263</v>
      </c>
      <c r="C31" s="35">
        <v>73846</v>
      </c>
      <c r="D31" s="59">
        <v>1</v>
      </c>
      <c r="E31" s="35">
        <v>60014</v>
      </c>
      <c r="F31" s="59">
        <v>0.81269127644015926</v>
      </c>
      <c r="G31" s="35">
        <v>3551</v>
      </c>
      <c r="H31" s="59">
        <v>4.8086558513663571E-2</v>
      </c>
      <c r="I31" s="35">
        <v>119</v>
      </c>
      <c r="J31" s="59">
        <v>1.6114616905451885E-3</v>
      </c>
      <c r="K31" s="35">
        <v>6803</v>
      </c>
      <c r="L31" s="59">
        <v>9.212415025864637E-2</v>
      </c>
      <c r="M31" s="35">
        <v>5</v>
      </c>
      <c r="N31" s="59">
        <v>6.7708474392654984E-5</v>
      </c>
      <c r="O31" s="35">
        <v>576</v>
      </c>
      <c r="P31" s="59">
        <v>7.8000162500338546E-3</v>
      </c>
      <c r="Q31" s="35">
        <v>2778</v>
      </c>
      <c r="R31" s="54">
        <v>3.7618828372559109E-2</v>
      </c>
      <c r="S31" s="37">
        <v>13832</v>
      </c>
      <c r="T31" s="59">
        <v>0.18730872355984074</v>
      </c>
    </row>
    <row r="32" spans="1:20" x14ac:dyDescent="0.2">
      <c r="A32" s="63" t="s">
        <v>264</v>
      </c>
      <c r="C32" s="35">
        <v>71180</v>
      </c>
      <c r="D32" s="59">
        <v>1</v>
      </c>
      <c r="E32" s="35">
        <v>53523</v>
      </c>
      <c r="F32" s="59">
        <v>0.75193874683899975</v>
      </c>
      <c r="G32" s="35">
        <v>12085</v>
      </c>
      <c r="H32" s="59">
        <v>0.16978083731385221</v>
      </c>
      <c r="I32" s="35">
        <v>227</v>
      </c>
      <c r="J32" s="59">
        <v>3.189098061253161E-3</v>
      </c>
      <c r="K32" s="35">
        <v>1239</v>
      </c>
      <c r="L32" s="59">
        <v>1.7406574880584433E-2</v>
      </c>
      <c r="M32" s="35">
        <v>23</v>
      </c>
      <c r="N32" s="59">
        <v>3.2312447316661986E-4</v>
      </c>
      <c r="O32" s="35">
        <v>666</v>
      </c>
      <c r="P32" s="59">
        <v>9.3565608316942966E-3</v>
      </c>
      <c r="Q32" s="35">
        <v>3417</v>
      </c>
      <c r="R32" s="54">
        <v>4.8005057600449562E-2</v>
      </c>
      <c r="S32" s="37">
        <v>17657</v>
      </c>
      <c r="T32" s="59">
        <v>0.24806125316100028</v>
      </c>
    </row>
    <row r="33" spans="1:20" x14ac:dyDescent="0.2">
      <c r="A33" s="63" t="s">
        <v>265</v>
      </c>
      <c r="C33" s="35">
        <v>70559</v>
      </c>
      <c r="D33" s="59">
        <v>1</v>
      </c>
      <c r="E33" s="35">
        <v>63585</v>
      </c>
      <c r="F33" s="59">
        <v>0.9011607307359798</v>
      </c>
      <c r="G33" s="35">
        <v>2401</v>
      </c>
      <c r="H33" s="59">
        <v>3.4028260037698946E-2</v>
      </c>
      <c r="I33" s="35">
        <v>230</v>
      </c>
      <c r="J33" s="59">
        <v>3.2596833855355091E-3</v>
      </c>
      <c r="K33" s="35">
        <v>585</v>
      </c>
      <c r="L33" s="59">
        <v>8.2909338284272733E-3</v>
      </c>
      <c r="M33" s="35">
        <v>12</v>
      </c>
      <c r="N33" s="59">
        <v>1.7007043750620049E-4</v>
      </c>
      <c r="O33" s="35">
        <v>521</v>
      </c>
      <c r="P33" s="59">
        <v>7.3838914950608708E-3</v>
      </c>
      <c r="Q33" s="35">
        <v>3225</v>
      </c>
      <c r="R33" s="54">
        <v>4.5706430079791381E-2</v>
      </c>
      <c r="S33" s="37">
        <v>6974</v>
      </c>
      <c r="T33" s="59">
        <v>9.8839269264020188E-2</v>
      </c>
    </row>
    <row r="34" spans="1:20" x14ac:dyDescent="0.2">
      <c r="A34" s="63" t="s">
        <v>266</v>
      </c>
      <c r="C34" s="35">
        <v>75996</v>
      </c>
      <c r="D34" s="59">
        <v>1</v>
      </c>
      <c r="E34" s="35">
        <v>65630</v>
      </c>
      <c r="F34" s="59">
        <v>0.86359808410968997</v>
      </c>
      <c r="G34" s="35">
        <v>4141</v>
      </c>
      <c r="H34" s="59">
        <v>5.448970998473604E-2</v>
      </c>
      <c r="I34" s="35">
        <v>156</v>
      </c>
      <c r="J34" s="59">
        <v>2.0527396178746248E-3</v>
      </c>
      <c r="K34" s="35">
        <v>1912</v>
      </c>
      <c r="L34" s="59">
        <v>2.5159218906258225E-2</v>
      </c>
      <c r="M34" s="35">
        <v>45</v>
      </c>
      <c r="N34" s="59">
        <v>5.9213642823306495E-4</v>
      </c>
      <c r="O34" s="35">
        <v>689</v>
      </c>
      <c r="P34" s="59">
        <v>9.0662666456129276E-3</v>
      </c>
      <c r="Q34" s="35">
        <v>3423</v>
      </c>
      <c r="R34" s="54">
        <v>4.5041844307595134E-2</v>
      </c>
      <c r="S34" s="37">
        <v>10366</v>
      </c>
      <c r="T34" s="59">
        <v>0.13640191589031</v>
      </c>
    </row>
    <row r="35" spans="1:20" x14ac:dyDescent="0.2">
      <c r="A35" s="63" t="s">
        <v>267</v>
      </c>
      <c r="C35" s="35">
        <v>49491</v>
      </c>
      <c r="D35" s="59">
        <v>1</v>
      </c>
      <c r="E35" s="35">
        <v>16483</v>
      </c>
      <c r="F35" s="59">
        <v>0.33305045361782948</v>
      </c>
      <c r="G35" s="35">
        <v>29109</v>
      </c>
      <c r="H35" s="59">
        <v>0.58816754561435414</v>
      </c>
      <c r="I35" s="35">
        <v>252</v>
      </c>
      <c r="J35" s="59">
        <v>5.0918348790689218E-3</v>
      </c>
      <c r="K35" s="35">
        <v>187</v>
      </c>
      <c r="L35" s="59">
        <v>3.7784647713725726E-3</v>
      </c>
      <c r="M35" s="35">
        <v>11</v>
      </c>
      <c r="N35" s="59">
        <v>2.2226263361015133E-4</v>
      </c>
      <c r="O35" s="35">
        <v>898</v>
      </c>
      <c r="P35" s="59">
        <v>1.8144713180174174E-2</v>
      </c>
      <c r="Q35" s="35">
        <v>2551</v>
      </c>
      <c r="R35" s="54">
        <v>5.1544725303590555E-2</v>
      </c>
      <c r="S35" s="37">
        <v>33008</v>
      </c>
      <c r="T35" s="59">
        <v>0.66694954638217052</v>
      </c>
    </row>
    <row r="36" spans="1:20" x14ac:dyDescent="0.2">
      <c r="A36" s="63" t="s">
        <v>268</v>
      </c>
      <c r="C36" s="35">
        <v>78306</v>
      </c>
      <c r="D36" s="59">
        <v>1</v>
      </c>
      <c r="E36" s="35">
        <v>24609</v>
      </c>
      <c r="F36" s="59">
        <v>0.31426710596889129</v>
      </c>
      <c r="G36" s="35">
        <v>47559</v>
      </c>
      <c r="H36" s="59">
        <v>0.60734809593134631</v>
      </c>
      <c r="I36" s="35">
        <v>156</v>
      </c>
      <c r="J36" s="59">
        <v>1.9921845069343345E-3</v>
      </c>
      <c r="K36" s="35">
        <v>2107</v>
      </c>
      <c r="L36" s="59">
        <v>2.6907261257119505E-2</v>
      </c>
      <c r="M36" s="35">
        <v>32</v>
      </c>
      <c r="N36" s="59">
        <v>4.0865323219165835E-4</v>
      </c>
      <c r="O36" s="35">
        <v>891</v>
      </c>
      <c r="P36" s="59">
        <v>1.1378438433836487E-2</v>
      </c>
      <c r="Q36" s="35">
        <v>2952</v>
      </c>
      <c r="R36" s="54">
        <v>3.7698260669680482E-2</v>
      </c>
      <c r="S36" s="37">
        <v>53697</v>
      </c>
      <c r="T36" s="59">
        <v>0.68573289403110871</v>
      </c>
    </row>
    <row r="37" spans="1:20" x14ac:dyDescent="0.2">
      <c r="A37" s="63" t="s">
        <v>269</v>
      </c>
      <c r="C37" s="35">
        <v>74707</v>
      </c>
      <c r="D37" s="59">
        <v>1</v>
      </c>
      <c r="E37" s="35">
        <v>66277</v>
      </c>
      <c r="F37" s="59">
        <v>0.88715916848488097</v>
      </c>
      <c r="G37" s="35">
        <v>1895</v>
      </c>
      <c r="H37" s="59">
        <v>2.5365762244501853E-2</v>
      </c>
      <c r="I37" s="35">
        <v>188</v>
      </c>
      <c r="J37" s="59">
        <v>2.5164977846788119E-3</v>
      </c>
      <c r="K37" s="35">
        <v>1975</v>
      </c>
      <c r="L37" s="59">
        <v>2.6436612365641775E-2</v>
      </c>
      <c r="M37" s="35">
        <v>10</v>
      </c>
      <c r="N37" s="59">
        <v>1.3385626514248998E-4</v>
      </c>
      <c r="O37" s="35">
        <v>1047</v>
      </c>
      <c r="P37" s="59">
        <v>1.4014750960418702E-2</v>
      </c>
      <c r="Q37" s="35">
        <v>3315</v>
      </c>
      <c r="R37" s="54">
        <v>4.437335189473543E-2</v>
      </c>
      <c r="S37" s="37">
        <v>8430</v>
      </c>
      <c r="T37" s="59">
        <v>0.11284083151511906</v>
      </c>
    </row>
    <row r="38" spans="1:20" x14ac:dyDescent="0.2">
      <c r="A38" s="63" t="s">
        <v>270</v>
      </c>
      <c r="C38" s="35">
        <v>78055</v>
      </c>
      <c r="D38" s="59">
        <v>1</v>
      </c>
      <c r="E38" s="35">
        <v>48281</v>
      </c>
      <c r="F38" s="59">
        <v>0.61855102171545706</v>
      </c>
      <c r="G38" s="35">
        <v>13309</v>
      </c>
      <c r="H38" s="59">
        <v>0.17050797514573057</v>
      </c>
      <c r="I38" s="35">
        <v>128</v>
      </c>
      <c r="J38" s="59">
        <v>1.6398693229133304E-3</v>
      </c>
      <c r="K38" s="35">
        <v>12171</v>
      </c>
      <c r="L38" s="59">
        <v>0.15592851194670423</v>
      </c>
      <c r="M38" s="35">
        <v>16</v>
      </c>
      <c r="N38" s="59">
        <v>2.049836653641663E-4</v>
      </c>
      <c r="O38" s="35">
        <v>778</v>
      </c>
      <c r="P38" s="59">
        <v>9.9673307283325852E-3</v>
      </c>
      <c r="Q38" s="35">
        <v>3372</v>
      </c>
      <c r="R38" s="54">
        <v>4.3200307475498044E-2</v>
      </c>
      <c r="S38" s="37">
        <v>29774</v>
      </c>
      <c r="T38" s="59">
        <v>0.38144897828454294</v>
      </c>
    </row>
    <row r="39" spans="1:20" x14ac:dyDescent="0.2">
      <c r="A39" s="63" t="s">
        <v>271</v>
      </c>
      <c r="C39" s="35">
        <v>85270</v>
      </c>
      <c r="D39" s="59">
        <v>0.99999999999999989</v>
      </c>
      <c r="E39" s="35">
        <v>61222</v>
      </c>
      <c r="F39" s="59">
        <v>0.71797818693561632</v>
      </c>
      <c r="G39" s="35">
        <v>4621</v>
      </c>
      <c r="H39" s="59">
        <v>5.4192564794183183E-2</v>
      </c>
      <c r="I39" s="35">
        <v>190</v>
      </c>
      <c r="J39" s="59">
        <v>2.228216254251202E-3</v>
      </c>
      <c r="K39" s="35">
        <v>14250</v>
      </c>
      <c r="L39" s="59">
        <v>0.16711621906884017</v>
      </c>
      <c r="M39" s="35">
        <v>26</v>
      </c>
      <c r="N39" s="59">
        <v>3.0491380321332238E-4</v>
      </c>
      <c r="O39" s="35">
        <v>1009</v>
      </c>
      <c r="P39" s="59">
        <v>1.1833001055470858E-2</v>
      </c>
      <c r="Q39" s="35">
        <v>3952</v>
      </c>
      <c r="R39" s="54">
        <v>4.6346898088425001E-2</v>
      </c>
      <c r="S39" s="37">
        <v>24048</v>
      </c>
      <c r="T39" s="59">
        <v>0.28202181306438373</v>
      </c>
    </row>
    <row r="40" spans="1:20" x14ac:dyDescent="0.2">
      <c r="A40" s="63" t="s">
        <v>272</v>
      </c>
      <c r="C40" s="35">
        <v>78778</v>
      </c>
      <c r="D40" s="59">
        <v>1</v>
      </c>
      <c r="E40" s="35">
        <v>62700</v>
      </c>
      <c r="F40" s="59">
        <v>0.79590748686181423</v>
      </c>
      <c r="G40" s="35">
        <v>6672</v>
      </c>
      <c r="H40" s="59">
        <v>8.4693696209601668E-2</v>
      </c>
      <c r="I40" s="35">
        <v>156</v>
      </c>
      <c r="J40" s="59">
        <v>1.9802482926705427E-3</v>
      </c>
      <c r="K40" s="35">
        <v>4788</v>
      </c>
      <c r="L40" s="59">
        <v>6.0778389905811268E-2</v>
      </c>
      <c r="M40" s="35">
        <v>20</v>
      </c>
      <c r="N40" s="59">
        <v>2.5387798623981313E-4</v>
      </c>
      <c r="O40" s="35">
        <v>823</v>
      </c>
      <c r="P40" s="59">
        <v>1.044707913376831E-2</v>
      </c>
      <c r="Q40" s="35">
        <v>3619</v>
      </c>
      <c r="R40" s="54">
        <v>4.5939221610094186E-2</v>
      </c>
      <c r="S40" s="37">
        <v>16078</v>
      </c>
      <c r="T40" s="59">
        <v>0.2040925131381858</v>
      </c>
    </row>
    <row r="41" spans="1:20" x14ac:dyDescent="0.2">
      <c r="A41" s="63" t="s">
        <v>273</v>
      </c>
      <c r="C41" s="35">
        <v>77053</v>
      </c>
      <c r="D41" s="59">
        <v>0.99999999999999989</v>
      </c>
      <c r="E41" s="35">
        <v>61178</v>
      </c>
      <c r="F41" s="59">
        <v>0.79397297963739244</v>
      </c>
      <c r="G41" s="35">
        <v>5825</v>
      </c>
      <c r="H41" s="59">
        <v>7.5597316133051276E-2</v>
      </c>
      <c r="I41" s="35">
        <v>115</v>
      </c>
      <c r="J41" s="59">
        <v>1.4924792026267634E-3</v>
      </c>
      <c r="K41" s="35">
        <v>6306</v>
      </c>
      <c r="L41" s="59">
        <v>8.1839772624037993E-2</v>
      </c>
      <c r="M41" s="35">
        <v>26</v>
      </c>
      <c r="N41" s="59">
        <v>3.3743008059387695E-4</v>
      </c>
      <c r="O41" s="35">
        <v>714</v>
      </c>
      <c r="P41" s="59">
        <v>9.2663491363087751E-3</v>
      </c>
      <c r="Q41" s="35">
        <v>2889</v>
      </c>
      <c r="R41" s="54">
        <v>3.7493673185988861E-2</v>
      </c>
      <c r="S41" s="37">
        <v>15875</v>
      </c>
      <c r="T41" s="59">
        <v>0.20602702036260756</v>
      </c>
    </row>
    <row r="42" spans="1:20" x14ac:dyDescent="0.2">
      <c r="A42" s="63" t="s">
        <v>274</v>
      </c>
      <c r="C42" s="35">
        <v>77713</v>
      </c>
      <c r="D42" s="59">
        <v>0.99999999999999989</v>
      </c>
      <c r="E42" s="35">
        <v>53170</v>
      </c>
      <c r="F42" s="59">
        <v>0.68418411334011042</v>
      </c>
      <c r="G42" s="35">
        <v>2842</v>
      </c>
      <c r="H42" s="59">
        <v>3.6570457967135483E-2</v>
      </c>
      <c r="I42" s="35">
        <v>106</v>
      </c>
      <c r="J42" s="59">
        <v>1.3639931542985086E-3</v>
      </c>
      <c r="K42" s="35">
        <v>17579</v>
      </c>
      <c r="L42" s="59">
        <v>0.22620410999446683</v>
      </c>
      <c r="M42" s="35">
        <v>24</v>
      </c>
      <c r="N42" s="59">
        <v>3.0882863870909628E-4</v>
      </c>
      <c r="O42" s="35">
        <v>848</v>
      </c>
      <c r="P42" s="59">
        <v>1.0911945234388069E-2</v>
      </c>
      <c r="Q42" s="35">
        <v>3144</v>
      </c>
      <c r="R42" s="54">
        <v>4.0456551670891613E-2</v>
      </c>
      <c r="S42" s="37">
        <v>24543</v>
      </c>
      <c r="T42" s="59">
        <v>0.31581588665988958</v>
      </c>
    </row>
    <row r="43" spans="1:20" x14ac:dyDescent="0.2">
      <c r="A43" s="63" t="s">
        <v>275</v>
      </c>
      <c r="C43" s="35">
        <v>76689</v>
      </c>
      <c r="D43" s="59">
        <v>0.99999999999999989</v>
      </c>
      <c r="E43" s="35">
        <v>71297</v>
      </c>
      <c r="F43" s="59">
        <v>0.92969004681245027</v>
      </c>
      <c r="G43" s="35">
        <v>543</v>
      </c>
      <c r="H43" s="59">
        <v>7.0805461017877398E-3</v>
      </c>
      <c r="I43" s="35">
        <v>240</v>
      </c>
      <c r="J43" s="59">
        <v>3.1295231389117085E-3</v>
      </c>
      <c r="K43" s="35">
        <v>767</v>
      </c>
      <c r="L43" s="59">
        <v>1.0001434364772001E-2</v>
      </c>
      <c r="M43" s="35">
        <v>20</v>
      </c>
      <c r="N43" s="59">
        <v>2.6079359490930904E-4</v>
      </c>
      <c r="O43" s="35">
        <v>498</v>
      </c>
      <c r="P43" s="59">
        <v>6.4937605132417949E-3</v>
      </c>
      <c r="Q43" s="35">
        <v>3324</v>
      </c>
      <c r="R43" s="54">
        <v>4.3343895473927162E-2</v>
      </c>
      <c r="S43" s="37">
        <v>5392</v>
      </c>
      <c r="T43" s="59">
        <v>7.030995318754972E-2</v>
      </c>
    </row>
    <row r="44" spans="1:20" x14ac:dyDescent="0.2">
      <c r="A44" s="63" t="s">
        <v>276</v>
      </c>
      <c r="C44" s="35">
        <v>75830</v>
      </c>
      <c r="D44" s="59">
        <v>0.99999999999999989</v>
      </c>
      <c r="E44" s="35">
        <v>65509</v>
      </c>
      <c r="F44" s="59">
        <v>0.86389291837003823</v>
      </c>
      <c r="G44" s="35">
        <v>2826</v>
      </c>
      <c r="H44" s="59">
        <v>3.7267572200975867E-2</v>
      </c>
      <c r="I44" s="35">
        <v>255</v>
      </c>
      <c r="J44" s="59">
        <v>3.362785177370434E-3</v>
      </c>
      <c r="K44" s="35">
        <v>1300</v>
      </c>
      <c r="L44" s="59">
        <v>1.7143610708162997E-2</v>
      </c>
      <c r="M44" s="35">
        <v>30</v>
      </c>
      <c r="N44" s="59">
        <v>3.9562178557299221E-4</v>
      </c>
      <c r="O44" s="35">
        <v>1542</v>
      </c>
      <c r="P44" s="59">
        <v>2.0334959778451799E-2</v>
      </c>
      <c r="Q44" s="35">
        <v>4368</v>
      </c>
      <c r="R44" s="54">
        <v>5.7602531979427669E-2</v>
      </c>
      <c r="S44" s="37">
        <v>10321</v>
      </c>
      <c r="T44" s="59">
        <v>0.13610708162996177</v>
      </c>
    </row>
    <row r="45" spans="1:20" x14ac:dyDescent="0.2">
      <c r="A45" s="63" t="s">
        <v>277</v>
      </c>
      <c r="C45" s="35">
        <v>76330</v>
      </c>
      <c r="D45" s="59">
        <v>1</v>
      </c>
      <c r="E45" s="35">
        <v>69260</v>
      </c>
      <c r="F45" s="59">
        <v>0.90737586794183156</v>
      </c>
      <c r="G45" s="35">
        <v>1395</v>
      </c>
      <c r="H45" s="59">
        <v>1.8275907244857854E-2</v>
      </c>
      <c r="I45" s="35">
        <v>256</v>
      </c>
      <c r="J45" s="59">
        <v>3.3538582470850255E-3</v>
      </c>
      <c r="K45" s="35">
        <v>962</v>
      </c>
      <c r="L45" s="59">
        <v>1.2603170444124198E-2</v>
      </c>
      <c r="M45" s="35">
        <v>12</v>
      </c>
      <c r="N45" s="59">
        <v>1.5721210533211057E-4</v>
      </c>
      <c r="O45" s="35">
        <v>630</v>
      </c>
      <c r="P45" s="59">
        <v>8.2536355299358058E-3</v>
      </c>
      <c r="Q45" s="35">
        <v>3815</v>
      </c>
      <c r="R45" s="54">
        <v>4.9980348486833484E-2</v>
      </c>
      <c r="S45" s="37">
        <v>7070</v>
      </c>
      <c r="T45" s="59">
        <v>9.2624132058168482E-2</v>
      </c>
    </row>
    <row r="46" spans="1:20" x14ac:dyDescent="0.2">
      <c r="A46" s="63" t="s">
        <v>278</v>
      </c>
      <c r="C46" s="35">
        <v>74064</v>
      </c>
      <c r="D46" s="59">
        <v>1</v>
      </c>
      <c r="E46" s="35">
        <v>56811</v>
      </c>
      <c r="F46" s="59">
        <v>0.76705281918340895</v>
      </c>
      <c r="G46" s="35">
        <v>2636</v>
      </c>
      <c r="H46" s="59">
        <v>3.5590840354288181E-2</v>
      </c>
      <c r="I46" s="35">
        <v>180</v>
      </c>
      <c r="J46" s="59">
        <v>2.4303305249513932E-3</v>
      </c>
      <c r="K46" s="35">
        <v>9737</v>
      </c>
      <c r="L46" s="59">
        <v>0.13146737956362065</v>
      </c>
      <c r="M46" s="35">
        <v>11</v>
      </c>
      <c r="N46" s="59">
        <v>1.485201987470296E-4</v>
      </c>
      <c r="O46" s="35">
        <v>1000</v>
      </c>
      <c r="P46" s="59">
        <v>1.3501836249729964E-2</v>
      </c>
      <c r="Q46" s="35">
        <v>3689</v>
      </c>
      <c r="R46" s="54">
        <v>4.9808273925253832E-2</v>
      </c>
      <c r="S46" s="37">
        <v>17253</v>
      </c>
      <c r="T46" s="59">
        <v>0.23294718081659105</v>
      </c>
    </row>
    <row r="47" spans="1:20" x14ac:dyDescent="0.2">
      <c r="A47" s="63" t="s">
        <v>279</v>
      </c>
      <c r="C47" s="35">
        <v>73977</v>
      </c>
      <c r="D47" s="59">
        <v>0.99999999999999989</v>
      </c>
      <c r="E47" s="35">
        <v>65112</v>
      </c>
      <c r="F47" s="59">
        <v>0.88016545683117731</v>
      </c>
      <c r="G47" s="35">
        <v>1294</v>
      </c>
      <c r="H47" s="59">
        <v>1.7491923165308135E-2</v>
      </c>
      <c r="I47" s="35">
        <v>177</v>
      </c>
      <c r="J47" s="59">
        <v>2.3926355488868164E-3</v>
      </c>
      <c r="K47" s="35">
        <v>2400</v>
      </c>
      <c r="L47" s="59">
        <v>3.2442515917109373E-2</v>
      </c>
      <c r="M47" s="35">
        <v>23</v>
      </c>
      <c r="N47" s="59">
        <v>3.109074442056315E-4</v>
      </c>
      <c r="O47" s="35">
        <v>859</v>
      </c>
      <c r="P47" s="59">
        <v>1.1611717155332062E-2</v>
      </c>
      <c r="Q47" s="35">
        <v>4112</v>
      </c>
      <c r="R47" s="54">
        <v>5.5584843937980723E-2</v>
      </c>
      <c r="S47" s="37">
        <v>8865</v>
      </c>
      <c r="T47" s="59">
        <v>0.11983454316882274</v>
      </c>
    </row>
    <row r="48" spans="1:20" x14ac:dyDescent="0.2">
      <c r="A48" s="63" t="s">
        <v>280</v>
      </c>
      <c r="C48" s="35">
        <v>75619</v>
      </c>
      <c r="D48" s="59">
        <v>0.99999999999999989</v>
      </c>
      <c r="E48" s="35">
        <v>70391</v>
      </c>
      <c r="F48" s="59">
        <v>0.93086393631230246</v>
      </c>
      <c r="G48" s="35">
        <v>350</v>
      </c>
      <c r="H48" s="59">
        <v>4.6284663907219083E-3</v>
      </c>
      <c r="I48" s="35">
        <v>273</v>
      </c>
      <c r="J48" s="59">
        <v>3.6102037847630885E-3</v>
      </c>
      <c r="K48" s="35">
        <v>593</v>
      </c>
      <c r="L48" s="59">
        <v>7.84194448485169E-3</v>
      </c>
      <c r="M48" s="35">
        <v>61</v>
      </c>
      <c r="N48" s="59">
        <v>8.0667557095438975E-4</v>
      </c>
      <c r="O48" s="35">
        <v>536</v>
      </c>
      <c r="P48" s="59">
        <v>7.0881656726484088E-3</v>
      </c>
      <c r="Q48" s="35">
        <v>3415</v>
      </c>
      <c r="R48" s="54">
        <v>4.516060778375805E-2</v>
      </c>
      <c r="S48" s="37">
        <v>5228</v>
      </c>
      <c r="T48" s="59">
        <v>6.9136063687697535E-2</v>
      </c>
    </row>
    <row r="49" spans="1:20" x14ac:dyDescent="0.2">
      <c r="A49" s="63" t="s">
        <v>281</v>
      </c>
      <c r="C49" s="35">
        <v>71086</v>
      </c>
      <c r="D49" s="59">
        <v>1</v>
      </c>
      <c r="E49" s="35">
        <v>63156</v>
      </c>
      <c r="F49" s="59">
        <v>0.88844498213431622</v>
      </c>
      <c r="G49" s="35">
        <v>2768</v>
      </c>
      <c r="H49" s="59">
        <v>3.8938750246180681E-2</v>
      </c>
      <c r="I49" s="35">
        <v>345</v>
      </c>
      <c r="J49" s="59">
        <v>4.8532763131980978E-3</v>
      </c>
      <c r="K49" s="35">
        <v>290</v>
      </c>
      <c r="L49" s="59">
        <v>4.0795655966012999E-3</v>
      </c>
      <c r="M49" s="35">
        <v>19</v>
      </c>
      <c r="N49" s="59">
        <v>2.6728188391525758E-4</v>
      </c>
      <c r="O49" s="35">
        <v>660</v>
      </c>
      <c r="P49" s="59">
        <v>9.2845285991615782E-3</v>
      </c>
      <c r="Q49" s="35">
        <v>3848</v>
      </c>
      <c r="R49" s="54">
        <v>5.4131615226626906E-2</v>
      </c>
      <c r="S49" s="37">
        <v>7930</v>
      </c>
      <c r="T49" s="59">
        <v>0.11155501786568382</v>
      </c>
    </row>
    <row r="50" spans="1:20" x14ac:dyDescent="0.2">
      <c r="A50" s="63" t="s">
        <v>282</v>
      </c>
      <c r="C50" s="35">
        <v>64844</v>
      </c>
      <c r="D50" s="59">
        <v>1</v>
      </c>
      <c r="E50" s="35">
        <v>41315</v>
      </c>
      <c r="F50" s="59">
        <v>0.63714453149096295</v>
      </c>
      <c r="G50" s="35">
        <v>18188</v>
      </c>
      <c r="H50" s="59">
        <v>0.28048855715255072</v>
      </c>
      <c r="I50" s="35">
        <v>331</v>
      </c>
      <c r="J50" s="59">
        <v>5.1045586330269567E-3</v>
      </c>
      <c r="K50" s="35">
        <v>726</v>
      </c>
      <c r="L50" s="59">
        <v>1.1196101412621061E-2</v>
      </c>
      <c r="M50" s="35">
        <v>19</v>
      </c>
      <c r="N50" s="59">
        <v>2.9301091851212141E-4</v>
      </c>
      <c r="O50" s="35">
        <v>844</v>
      </c>
      <c r="P50" s="59">
        <v>1.3015853432854234E-2</v>
      </c>
      <c r="Q50" s="35">
        <v>3421</v>
      </c>
      <c r="R50" s="54">
        <v>5.2757386959471964E-2</v>
      </c>
      <c r="S50" s="37">
        <v>23529</v>
      </c>
      <c r="T50" s="59">
        <v>0.36285546850903705</v>
      </c>
    </row>
    <row r="51" spans="1:20" x14ac:dyDescent="0.2">
      <c r="A51" s="63" t="s">
        <v>283</v>
      </c>
      <c r="C51" s="35">
        <v>72856</v>
      </c>
      <c r="D51" s="59">
        <v>1</v>
      </c>
      <c r="E51" s="35">
        <v>58813</v>
      </c>
      <c r="F51" s="59">
        <v>0.80724991764576703</v>
      </c>
      <c r="G51" s="35">
        <v>7392</v>
      </c>
      <c r="H51" s="59">
        <v>0.10146041506533436</v>
      </c>
      <c r="I51" s="35">
        <v>298</v>
      </c>
      <c r="J51" s="59">
        <v>4.0902602393763036E-3</v>
      </c>
      <c r="K51" s="35">
        <v>1676</v>
      </c>
      <c r="L51" s="59">
        <v>2.3004282420116394E-2</v>
      </c>
      <c r="M51" s="35">
        <v>16</v>
      </c>
      <c r="N51" s="59">
        <v>2.1961128802020424E-4</v>
      </c>
      <c r="O51" s="35">
        <v>775</v>
      </c>
      <c r="P51" s="59">
        <v>1.0637421763478642E-2</v>
      </c>
      <c r="Q51" s="35">
        <v>3886</v>
      </c>
      <c r="R51" s="54">
        <v>5.3338091577907101E-2</v>
      </c>
      <c r="S51" s="37">
        <v>14043</v>
      </c>
      <c r="T51" s="59">
        <v>0.19275008235423302</v>
      </c>
    </row>
    <row r="52" spans="1:20" x14ac:dyDescent="0.2">
      <c r="A52" s="63" t="s">
        <v>284</v>
      </c>
      <c r="C52" s="35">
        <v>76744</v>
      </c>
      <c r="D52" s="59">
        <v>1</v>
      </c>
      <c r="E52" s="35">
        <v>70374</v>
      </c>
      <c r="F52" s="59">
        <v>0.9169967684770145</v>
      </c>
      <c r="G52" s="35">
        <v>1200</v>
      </c>
      <c r="H52" s="59">
        <v>1.5636401542791618E-2</v>
      </c>
      <c r="I52" s="35">
        <v>244</v>
      </c>
      <c r="J52" s="59">
        <v>3.179401647034296E-3</v>
      </c>
      <c r="K52" s="35">
        <v>571</v>
      </c>
      <c r="L52" s="59">
        <v>7.440321067445012E-3</v>
      </c>
      <c r="M52" s="35">
        <v>10</v>
      </c>
      <c r="N52" s="59">
        <v>1.3030334618993015E-4</v>
      </c>
      <c r="O52" s="35">
        <v>528</v>
      </c>
      <c r="P52" s="59">
        <v>6.8800166788283122E-3</v>
      </c>
      <c r="Q52" s="35">
        <v>3817</v>
      </c>
      <c r="R52" s="54">
        <v>4.9736787240696342E-2</v>
      </c>
      <c r="S52" s="37">
        <v>6370</v>
      </c>
      <c r="T52" s="59">
        <v>8.3003231522985513E-2</v>
      </c>
    </row>
    <row r="53" spans="1:20" x14ac:dyDescent="0.2">
      <c r="A53" s="63" t="s">
        <v>285</v>
      </c>
      <c r="C53" s="35">
        <v>73366</v>
      </c>
      <c r="D53" s="59">
        <v>1</v>
      </c>
      <c r="E53" s="35">
        <v>64560</v>
      </c>
      <c r="F53" s="59">
        <v>0.8799716489927214</v>
      </c>
      <c r="G53" s="35">
        <v>1399</v>
      </c>
      <c r="H53" s="59">
        <v>1.9068778453234469E-2</v>
      </c>
      <c r="I53" s="35">
        <v>220</v>
      </c>
      <c r="J53" s="59">
        <v>2.9986642313878363E-3</v>
      </c>
      <c r="K53" s="35">
        <v>2693</v>
      </c>
      <c r="L53" s="59">
        <v>3.6706376250579285E-2</v>
      </c>
      <c r="M53" s="35">
        <v>26</v>
      </c>
      <c r="N53" s="59">
        <v>3.5438759098219884E-4</v>
      </c>
      <c r="O53" s="35">
        <v>656</v>
      </c>
      <c r="P53" s="59">
        <v>8.9414715263200946E-3</v>
      </c>
      <c r="Q53" s="35">
        <v>3812</v>
      </c>
      <c r="R53" s="54">
        <v>5.1958672954774694E-2</v>
      </c>
      <c r="S53" s="37">
        <v>8806</v>
      </c>
      <c r="T53" s="59">
        <v>0.12002835100727857</v>
      </c>
    </row>
    <row r="54" spans="1:20" x14ac:dyDescent="0.2">
      <c r="A54" s="63" t="s">
        <v>286</v>
      </c>
      <c r="C54" s="35">
        <v>78658</v>
      </c>
      <c r="D54" s="59">
        <v>1.0000000000000002</v>
      </c>
      <c r="E54" s="35">
        <v>56115</v>
      </c>
      <c r="F54" s="59">
        <v>0.71340486663784997</v>
      </c>
      <c r="G54" s="35">
        <v>5319</v>
      </c>
      <c r="H54" s="59">
        <v>6.7621856645223632E-2</v>
      </c>
      <c r="I54" s="35">
        <v>175</v>
      </c>
      <c r="J54" s="59">
        <v>2.2248213786264588E-3</v>
      </c>
      <c r="K54" s="35">
        <v>10291</v>
      </c>
      <c r="L54" s="59">
        <v>0.13083221032825651</v>
      </c>
      <c r="M54" s="35">
        <v>66</v>
      </c>
      <c r="N54" s="59">
        <v>8.3907549136769306E-4</v>
      </c>
      <c r="O54" s="35">
        <v>1442</v>
      </c>
      <c r="P54" s="59">
        <v>1.8332528159882022E-2</v>
      </c>
      <c r="Q54" s="35">
        <v>5250</v>
      </c>
      <c r="R54" s="54">
        <v>6.6744641358793766E-2</v>
      </c>
      <c r="S54" s="37">
        <v>22543</v>
      </c>
      <c r="T54" s="59">
        <v>0.28659513336215009</v>
      </c>
    </row>
    <row r="55" spans="1:20" x14ac:dyDescent="0.2">
      <c r="A55" s="63" t="s">
        <v>287</v>
      </c>
      <c r="C55" s="35">
        <v>72426</v>
      </c>
      <c r="D55" s="59">
        <v>0.99999999999999989</v>
      </c>
      <c r="E55" s="35">
        <v>42737</v>
      </c>
      <c r="F55" s="59">
        <v>0.59007814873111863</v>
      </c>
      <c r="G55" s="35">
        <v>19234</v>
      </c>
      <c r="H55" s="59">
        <v>0.26556761384033356</v>
      </c>
      <c r="I55" s="35">
        <v>306</v>
      </c>
      <c r="J55" s="59">
        <v>4.2250020710794464E-3</v>
      </c>
      <c r="K55" s="35">
        <v>2819</v>
      </c>
      <c r="L55" s="59">
        <v>3.8922486399911631E-2</v>
      </c>
      <c r="M55" s="35">
        <v>64</v>
      </c>
      <c r="N55" s="59">
        <v>8.8366056388589737E-4</v>
      </c>
      <c r="O55" s="35">
        <v>1926</v>
      </c>
      <c r="P55" s="59">
        <v>2.6592660094441223E-2</v>
      </c>
      <c r="Q55" s="35">
        <v>5340</v>
      </c>
      <c r="R55" s="54">
        <v>7.3730428299229558E-2</v>
      </c>
      <c r="S55" s="37">
        <v>29689</v>
      </c>
      <c r="T55" s="59">
        <v>0.40992185126888137</v>
      </c>
    </row>
    <row r="56" spans="1:20" x14ac:dyDescent="0.2">
      <c r="A56" s="63" t="s">
        <v>288</v>
      </c>
      <c r="C56" s="35">
        <v>79483</v>
      </c>
      <c r="D56" s="59">
        <v>1</v>
      </c>
      <c r="E56" s="35">
        <v>53094</v>
      </c>
      <c r="F56" s="59">
        <v>0.66799189763848876</v>
      </c>
      <c r="G56" s="35">
        <v>7200</v>
      </c>
      <c r="H56" s="59">
        <v>9.058540820049571E-2</v>
      </c>
      <c r="I56" s="35">
        <v>247</v>
      </c>
      <c r="J56" s="59">
        <v>3.1075827535447832E-3</v>
      </c>
      <c r="K56" s="35">
        <v>12672</v>
      </c>
      <c r="L56" s="59">
        <v>0.15943031843287245</v>
      </c>
      <c r="M56" s="35">
        <v>34</v>
      </c>
      <c r="N56" s="59">
        <v>4.2776442761345194E-4</v>
      </c>
      <c r="O56" s="35">
        <v>1482</v>
      </c>
      <c r="P56" s="59">
        <v>1.8645496521268699E-2</v>
      </c>
      <c r="Q56" s="35">
        <v>4754</v>
      </c>
      <c r="R56" s="54">
        <v>5.9811532025716194E-2</v>
      </c>
      <c r="S56" s="37">
        <v>26389</v>
      </c>
      <c r="T56" s="59">
        <v>0.33200810236151129</v>
      </c>
    </row>
    <row r="57" spans="1:20" x14ac:dyDescent="0.2">
      <c r="A57" s="63" t="s">
        <v>289</v>
      </c>
      <c r="C57" s="35">
        <v>69485</v>
      </c>
      <c r="D57" s="59">
        <v>1</v>
      </c>
      <c r="E57" s="35">
        <v>64239</v>
      </c>
      <c r="F57" s="59">
        <v>0.92450169101244872</v>
      </c>
      <c r="G57" s="35">
        <v>872</v>
      </c>
      <c r="H57" s="59">
        <v>1.2549471108872419E-2</v>
      </c>
      <c r="I57" s="35">
        <v>195</v>
      </c>
      <c r="J57" s="59">
        <v>2.8063610851262861E-3</v>
      </c>
      <c r="K57" s="35">
        <v>435</v>
      </c>
      <c r="L57" s="59">
        <v>6.260343959127869E-3</v>
      </c>
      <c r="M57" s="35">
        <v>15</v>
      </c>
      <c r="N57" s="59">
        <v>2.1587392962509893E-4</v>
      </c>
      <c r="O57" s="35">
        <v>583</v>
      </c>
      <c r="P57" s="59">
        <v>8.3903000647621781E-3</v>
      </c>
      <c r="Q57" s="35">
        <v>3146</v>
      </c>
      <c r="R57" s="54">
        <v>4.527595884003742E-2</v>
      </c>
      <c r="S57" s="37">
        <v>5246</v>
      </c>
      <c r="T57" s="59">
        <v>7.5498308987551277E-2</v>
      </c>
    </row>
    <row r="58" spans="1:20" x14ac:dyDescent="0.2">
      <c r="A58" s="63" t="s">
        <v>290</v>
      </c>
      <c r="C58" s="35">
        <v>73806</v>
      </c>
      <c r="D58" s="59">
        <v>1</v>
      </c>
      <c r="E58" s="35">
        <v>64870</v>
      </c>
      <c r="F58" s="59">
        <v>0.8789258325881365</v>
      </c>
      <c r="G58" s="35">
        <v>2202</v>
      </c>
      <c r="H58" s="59">
        <v>2.9834972766441752E-2</v>
      </c>
      <c r="I58" s="35">
        <v>392</v>
      </c>
      <c r="J58" s="59">
        <v>5.3112213099206027E-3</v>
      </c>
      <c r="K58" s="35">
        <v>384</v>
      </c>
      <c r="L58" s="59">
        <v>5.2028290382895703E-3</v>
      </c>
      <c r="M58" s="35">
        <v>8</v>
      </c>
      <c r="N58" s="59">
        <v>1.083922716310327E-4</v>
      </c>
      <c r="O58" s="35">
        <v>1689</v>
      </c>
      <c r="P58" s="59">
        <v>2.2884318348101781E-2</v>
      </c>
      <c r="Q58" s="35">
        <v>4261</v>
      </c>
      <c r="R58" s="54">
        <v>5.7732433677478795E-2</v>
      </c>
      <c r="S58" s="37">
        <v>8936</v>
      </c>
      <c r="T58" s="59">
        <v>0.12107416741186354</v>
      </c>
    </row>
    <row r="59" spans="1:20" x14ac:dyDescent="0.2">
      <c r="A59" s="63" t="s">
        <v>291</v>
      </c>
      <c r="C59" s="35">
        <v>69603</v>
      </c>
      <c r="D59" s="59">
        <v>1</v>
      </c>
      <c r="E59" s="35">
        <v>63745</v>
      </c>
      <c r="F59" s="59">
        <v>0.91583696105052947</v>
      </c>
      <c r="G59" s="35">
        <v>1198</v>
      </c>
      <c r="H59" s="59">
        <v>1.7211901785842563E-2</v>
      </c>
      <c r="I59" s="35">
        <v>306</v>
      </c>
      <c r="J59" s="59">
        <v>4.3963622257661306E-3</v>
      </c>
      <c r="K59" s="35">
        <v>338</v>
      </c>
      <c r="L59" s="59">
        <v>4.8561125238854646E-3</v>
      </c>
      <c r="M59" s="35">
        <v>11</v>
      </c>
      <c r="N59" s="59">
        <v>1.5803916497852103E-4</v>
      </c>
      <c r="O59" s="35">
        <v>958</v>
      </c>
      <c r="P59" s="59">
        <v>1.3763774549947559E-2</v>
      </c>
      <c r="Q59" s="35">
        <v>3047</v>
      </c>
      <c r="R59" s="54">
        <v>4.3776848699050332E-2</v>
      </c>
      <c r="S59" s="37">
        <v>5858</v>
      </c>
      <c r="T59" s="59">
        <v>8.4163038949470567E-2</v>
      </c>
    </row>
    <row r="60" spans="1:20" x14ac:dyDescent="0.2">
      <c r="A60" s="63" t="s">
        <v>292</v>
      </c>
      <c r="C60" s="35">
        <v>71355</v>
      </c>
      <c r="D60" s="59">
        <v>1</v>
      </c>
      <c r="E60" s="35">
        <v>61603</v>
      </c>
      <c r="F60" s="59">
        <v>0.86333123116810317</v>
      </c>
      <c r="G60" s="35">
        <v>2548</v>
      </c>
      <c r="H60" s="59">
        <v>3.570878004344475E-2</v>
      </c>
      <c r="I60" s="35">
        <v>532</v>
      </c>
      <c r="J60" s="59">
        <v>7.455679349730222E-3</v>
      </c>
      <c r="K60" s="35">
        <v>497</v>
      </c>
      <c r="L60" s="59">
        <v>6.965174129353234E-3</v>
      </c>
      <c r="M60" s="35">
        <v>10</v>
      </c>
      <c r="N60" s="59">
        <v>1.4014434867913952E-4</v>
      </c>
      <c r="O60" s="35">
        <v>2412</v>
      </c>
      <c r="P60" s="59">
        <v>3.3802816901408447E-2</v>
      </c>
      <c r="Q60" s="35">
        <v>3753</v>
      </c>
      <c r="R60" s="54">
        <v>5.2596174059281062E-2</v>
      </c>
      <c r="S60" s="37">
        <v>9752</v>
      </c>
      <c r="T60" s="59">
        <v>0.13666876883189685</v>
      </c>
    </row>
    <row r="61" spans="1:20" x14ac:dyDescent="0.2">
      <c r="A61" s="63" t="s">
        <v>293</v>
      </c>
      <c r="C61" s="35">
        <v>74176</v>
      </c>
      <c r="D61" s="59">
        <v>1</v>
      </c>
      <c r="E61" s="35">
        <v>49967</v>
      </c>
      <c r="F61" s="59">
        <v>0.67362758843830883</v>
      </c>
      <c r="G61" s="35">
        <v>14035</v>
      </c>
      <c r="H61" s="59">
        <v>0.18921214408973253</v>
      </c>
      <c r="I61" s="35">
        <v>422</v>
      </c>
      <c r="J61" s="59">
        <v>5.6891716997411563E-3</v>
      </c>
      <c r="K61" s="35">
        <v>1928</v>
      </c>
      <c r="L61" s="59">
        <v>2.5992234685073338E-2</v>
      </c>
      <c r="M61" s="35">
        <v>30</v>
      </c>
      <c r="N61" s="59">
        <v>4.0444348576358928E-4</v>
      </c>
      <c r="O61" s="35">
        <v>2920</v>
      </c>
      <c r="P61" s="59">
        <v>3.9365832614322693E-2</v>
      </c>
      <c r="Q61" s="35">
        <v>4874</v>
      </c>
      <c r="R61" s="54">
        <v>6.5708584987057811E-2</v>
      </c>
      <c r="S61" s="37">
        <v>24209</v>
      </c>
      <c r="T61" s="59">
        <v>0.32637241156169111</v>
      </c>
    </row>
    <row r="62" spans="1:20" x14ac:dyDescent="0.2">
      <c r="A62" s="63" t="s">
        <v>294</v>
      </c>
      <c r="C62" s="35">
        <v>78415</v>
      </c>
      <c r="D62" s="59">
        <v>1</v>
      </c>
      <c r="E62" s="35">
        <v>64949</v>
      </c>
      <c r="F62" s="59">
        <v>0.82827265191608745</v>
      </c>
      <c r="G62" s="35">
        <v>4943</v>
      </c>
      <c r="H62" s="59">
        <v>6.3036408850347517E-2</v>
      </c>
      <c r="I62" s="35">
        <v>289</v>
      </c>
      <c r="J62" s="59">
        <v>3.6855193521647643E-3</v>
      </c>
      <c r="K62" s="35">
        <v>3165</v>
      </c>
      <c r="L62" s="59">
        <v>4.036217560415737E-2</v>
      </c>
      <c r="M62" s="35">
        <v>20</v>
      </c>
      <c r="N62" s="59">
        <v>2.5505324236434353E-4</v>
      </c>
      <c r="O62" s="35">
        <v>1121</v>
      </c>
      <c r="P62" s="59">
        <v>1.4295734234521457E-2</v>
      </c>
      <c r="Q62" s="35">
        <v>3928</v>
      </c>
      <c r="R62" s="54">
        <v>5.0092456800357073E-2</v>
      </c>
      <c r="S62" s="37">
        <v>13466</v>
      </c>
      <c r="T62" s="59">
        <v>0.17172734808391252</v>
      </c>
    </row>
    <row r="63" spans="1:20" x14ac:dyDescent="0.2">
      <c r="A63" s="63" t="s">
        <v>295</v>
      </c>
      <c r="C63" s="35">
        <v>69641</v>
      </c>
      <c r="D63" s="59">
        <v>1</v>
      </c>
      <c r="E63" s="35">
        <v>51044</v>
      </c>
      <c r="F63" s="59">
        <v>0.7329590327536939</v>
      </c>
      <c r="G63" s="35">
        <v>9983</v>
      </c>
      <c r="H63" s="59">
        <v>0.14334946367800577</v>
      </c>
      <c r="I63" s="35">
        <v>429</v>
      </c>
      <c r="J63" s="59">
        <v>6.1601642710472282E-3</v>
      </c>
      <c r="K63" s="35">
        <v>2348</v>
      </c>
      <c r="L63" s="59">
        <v>3.3715770882095319E-2</v>
      </c>
      <c r="M63" s="35">
        <v>15</v>
      </c>
      <c r="N63" s="59">
        <v>2.1539035912752544E-4</v>
      </c>
      <c r="O63" s="35">
        <v>1672</v>
      </c>
      <c r="P63" s="59">
        <v>2.4008845364081505E-2</v>
      </c>
      <c r="Q63" s="35">
        <v>4150</v>
      </c>
      <c r="R63" s="54">
        <v>5.959133269194871E-2</v>
      </c>
      <c r="S63" s="37">
        <v>18597</v>
      </c>
      <c r="T63" s="59">
        <v>0.26704096724630605</v>
      </c>
    </row>
    <row r="64" spans="1:20" x14ac:dyDescent="0.2">
      <c r="A64" s="63" t="s">
        <v>296</v>
      </c>
      <c r="C64" s="35">
        <v>73007</v>
      </c>
      <c r="D64" s="59">
        <v>1</v>
      </c>
      <c r="E64" s="35">
        <v>65032</v>
      </c>
      <c r="F64" s="59">
        <v>0.89076389935211697</v>
      </c>
      <c r="G64" s="35">
        <v>2430</v>
      </c>
      <c r="H64" s="59">
        <v>3.328447957045215E-2</v>
      </c>
      <c r="I64" s="35">
        <v>387</v>
      </c>
      <c r="J64" s="59">
        <v>5.3008615612201567E-3</v>
      </c>
      <c r="K64" s="35">
        <v>766</v>
      </c>
      <c r="L64" s="59">
        <v>1.0492144588875039E-2</v>
      </c>
      <c r="M64" s="35">
        <v>11</v>
      </c>
      <c r="N64" s="59">
        <v>1.5067048365225252E-4</v>
      </c>
      <c r="O64" s="35">
        <v>778</v>
      </c>
      <c r="P64" s="59">
        <v>1.0656512389222951E-2</v>
      </c>
      <c r="Q64" s="35">
        <v>3603</v>
      </c>
      <c r="R64" s="54">
        <v>4.9351432054460534E-2</v>
      </c>
      <c r="S64" s="37">
        <v>7975</v>
      </c>
      <c r="T64" s="59">
        <v>0.10923610064788308</v>
      </c>
    </row>
    <row r="65" spans="1:20" x14ac:dyDescent="0.2">
      <c r="A65" s="63" t="s">
        <v>297</v>
      </c>
      <c r="C65" s="35">
        <v>65167</v>
      </c>
      <c r="D65" s="59">
        <v>1</v>
      </c>
      <c r="E65" s="35">
        <v>54378</v>
      </c>
      <c r="F65" s="59">
        <v>0.83444074454862127</v>
      </c>
      <c r="G65" s="35">
        <v>5611</v>
      </c>
      <c r="H65" s="59">
        <v>8.6101861371553082E-2</v>
      </c>
      <c r="I65" s="35">
        <v>242</v>
      </c>
      <c r="J65" s="59">
        <v>3.7135359921432625E-3</v>
      </c>
      <c r="K65" s="35">
        <v>707</v>
      </c>
      <c r="L65" s="59">
        <v>1.0849049365476392E-2</v>
      </c>
      <c r="M65" s="35">
        <v>18</v>
      </c>
      <c r="N65" s="59">
        <v>2.7621342090321791E-4</v>
      </c>
      <c r="O65" s="35">
        <v>810</v>
      </c>
      <c r="P65" s="59">
        <v>1.2429603940644804E-2</v>
      </c>
      <c r="Q65" s="35">
        <v>3401</v>
      </c>
      <c r="R65" s="54">
        <v>5.2188991360658001E-2</v>
      </c>
      <c r="S65" s="37">
        <v>10789</v>
      </c>
      <c r="T65" s="59">
        <v>0.16555925545137876</v>
      </c>
    </row>
    <row r="66" spans="1:20" x14ac:dyDescent="0.2">
      <c r="A66" s="63" t="s">
        <v>298</v>
      </c>
      <c r="C66" s="35">
        <v>76708</v>
      </c>
      <c r="D66" s="59">
        <v>1</v>
      </c>
      <c r="E66" s="35">
        <v>67693</v>
      </c>
      <c r="F66" s="59">
        <v>0.88247640402565575</v>
      </c>
      <c r="G66" s="35">
        <v>4216</v>
      </c>
      <c r="H66" s="59">
        <v>5.4961672837252958E-2</v>
      </c>
      <c r="I66" s="35">
        <v>331</v>
      </c>
      <c r="J66" s="59">
        <v>4.3150649215205712E-3</v>
      </c>
      <c r="K66" s="35">
        <v>535</v>
      </c>
      <c r="L66" s="59">
        <v>6.9745007039682958E-3</v>
      </c>
      <c r="M66" s="35">
        <v>14</v>
      </c>
      <c r="N66" s="59">
        <v>1.8251029879543204E-4</v>
      </c>
      <c r="O66" s="35">
        <v>550</v>
      </c>
      <c r="P66" s="59">
        <v>7.1700474526776867E-3</v>
      </c>
      <c r="Q66" s="35">
        <v>3369</v>
      </c>
      <c r="R66" s="54">
        <v>4.3919799760129323E-2</v>
      </c>
      <c r="S66" s="37">
        <v>9015</v>
      </c>
      <c r="T66" s="59">
        <v>0.11752359597434427</v>
      </c>
    </row>
    <row r="67" spans="1:20" x14ac:dyDescent="0.2">
      <c r="A67" s="63" t="s">
        <v>299</v>
      </c>
      <c r="C67" s="35">
        <v>70941</v>
      </c>
      <c r="D67" s="59">
        <v>0.99999999999999989</v>
      </c>
      <c r="E67" s="35">
        <v>60256</v>
      </c>
      <c r="F67" s="59">
        <v>0.84938188071777954</v>
      </c>
      <c r="G67" s="35">
        <v>2363</v>
      </c>
      <c r="H67" s="59">
        <v>3.3309369757967888E-2</v>
      </c>
      <c r="I67" s="35">
        <v>654</v>
      </c>
      <c r="J67" s="59">
        <v>9.2189284052945405E-3</v>
      </c>
      <c r="K67" s="35">
        <v>387</v>
      </c>
      <c r="L67" s="59">
        <v>5.45523745083943E-3</v>
      </c>
      <c r="M67" s="35">
        <v>34</v>
      </c>
      <c r="N67" s="59">
        <v>4.7927150730889051E-4</v>
      </c>
      <c r="O67" s="35">
        <v>2908</v>
      </c>
      <c r="P67" s="59">
        <v>4.0991810095713337E-2</v>
      </c>
      <c r="Q67" s="35">
        <v>4339</v>
      </c>
      <c r="R67" s="54">
        <v>6.1163502065096347E-2</v>
      </c>
      <c r="S67" s="37">
        <v>10685</v>
      </c>
      <c r="T67" s="59">
        <v>0.15061811928222044</v>
      </c>
    </row>
    <row r="68" spans="1:20" x14ac:dyDescent="0.2">
      <c r="A68" s="63" t="s">
        <v>300</v>
      </c>
      <c r="C68" s="35">
        <v>74641</v>
      </c>
      <c r="D68" s="59">
        <v>1</v>
      </c>
      <c r="E68" s="35">
        <v>60674</v>
      </c>
      <c r="F68" s="59">
        <v>0.81287764097479942</v>
      </c>
      <c r="G68" s="35">
        <v>5183</v>
      </c>
      <c r="H68" s="59">
        <v>6.943904824426253E-2</v>
      </c>
      <c r="I68" s="35">
        <v>390</v>
      </c>
      <c r="J68" s="59">
        <v>5.2250103830334535E-3</v>
      </c>
      <c r="K68" s="35">
        <v>2046</v>
      </c>
      <c r="L68" s="59">
        <v>2.7411208317144733E-2</v>
      </c>
      <c r="M68" s="35">
        <v>31</v>
      </c>
      <c r="N68" s="59">
        <v>4.1532133813855656E-4</v>
      </c>
      <c r="O68" s="35">
        <v>1611</v>
      </c>
      <c r="P68" s="59">
        <v>2.1583312120684341E-2</v>
      </c>
      <c r="Q68" s="35">
        <v>4706</v>
      </c>
      <c r="R68" s="54">
        <v>6.3048458621937004E-2</v>
      </c>
      <c r="S68" s="37">
        <v>13967</v>
      </c>
      <c r="T68" s="59">
        <v>0.18712235902520064</v>
      </c>
    </row>
    <row r="69" spans="1:20" x14ac:dyDescent="0.2">
      <c r="A69" s="63" t="s">
        <v>301</v>
      </c>
      <c r="C69" s="35">
        <v>71672</v>
      </c>
      <c r="D69" s="59">
        <v>1.0000000000000002</v>
      </c>
      <c r="E69" s="35">
        <v>44186</v>
      </c>
      <c r="F69" s="59">
        <v>0.61650295791941068</v>
      </c>
      <c r="G69" s="35">
        <v>14614</v>
      </c>
      <c r="H69" s="59">
        <v>0.20390110503404399</v>
      </c>
      <c r="I69" s="35">
        <v>595</v>
      </c>
      <c r="J69" s="59">
        <v>8.3017077798861472E-3</v>
      </c>
      <c r="K69" s="35">
        <v>2529</v>
      </c>
      <c r="L69" s="59">
        <v>3.5285746177028683E-2</v>
      </c>
      <c r="M69" s="35">
        <v>37</v>
      </c>
      <c r="N69" s="59">
        <v>5.1624065185846635E-4</v>
      </c>
      <c r="O69" s="35">
        <v>3334</v>
      </c>
      <c r="P69" s="59">
        <v>4.6517468467462887E-2</v>
      </c>
      <c r="Q69" s="35">
        <v>6377</v>
      </c>
      <c r="R69" s="54">
        <v>8.8974773970309187E-2</v>
      </c>
      <c r="S69" s="37">
        <v>27486</v>
      </c>
      <c r="T69" s="59">
        <v>0.38349704208058938</v>
      </c>
    </row>
    <row r="70" spans="1:20" x14ac:dyDescent="0.2">
      <c r="A70" s="63" t="s">
        <v>302</v>
      </c>
      <c r="C70" s="35">
        <v>81839</v>
      </c>
      <c r="D70" s="59">
        <v>1</v>
      </c>
      <c r="E70" s="35">
        <v>60712</v>
      </c>
      <c r="F70" s="59">
        <v>0.74184679675949117</v>
      </c>
      <c r="G70" s="35">
        <v>6815</v>
      </c>
      <c r="H70" s="59">
        <v>8.3273256027077552E-2</v>
      </c>
      <c r="I70" s="35">
        <v>273</v>
      </c>
      <c r="J70" s="59">
        <v>3.3358178863378096E-3</v>
      </c>
      <c r="K70" s="35">
        <v>8718</v>
      </c>
      <c r="L70" s="59">
        <v>0.10652622832634807</v>
      </c>
      <c r="M70" s="35">
        <v>43</v>
      </c>
      <c r="N70" s="59">
        <v>5.2542186488104697E-4</v>
      </c>
      <c r="O70" s="35">
        <v>1520</v>
      </c>
      <c r="P70" s="59">
        <v>1.8573051967888169E-2</v>
      </c>
      <c r="Q70" s="35">
        <v>3758</v>
      </c>
      <c r="R70" s="54">
        <v>4.5919427167976146E-2</v>
      </c>
      <c r="S70" s="37">
        <v>21127</v>
      </c>
      <c r="T70" s="59">
        <v>0.25815320324050878</v>
      </c>
    </row>
    <row r="71" spans="1:20" x14ac:dyDescent="0.2">
      <c r="A71" s="63" t="s">
        <v>303</v>
      </c>
      <c r="C71" s="35">
        <v>70625</v>
      </c>
      <c r="D71" s="59">
        <v>1</v>
      </c>
      <c r="E71" s="35">
        <v>62260</v>
      </c>
      <c r="F71" s="59">
        <v>0.88155752212389382</v>
      </c>
      <c r="G71" s="35">
        <v>4002</v>
      </c>
      <c r="H71" s="59">
        <v>5.6665486725663718E-2</v>
      </c>
      <c r="I71" s="35">
        <v>310</v>
      </c>
      <c r="J71" s="59">
        <v>4.389380530973451E-3</v>
      </c>
      <c r="K71" s="35">
        <v>273</v>
      </c>
      <c r="L71" s="59">
        <v>3.8654867256637166E-3</v>
      </c>
      <c r="M71" s="35">
        <v>29</v>
      </c>
      <c r="N71" s="59">
        <v>4.106194690265487E-4</v>
      </c>
      <c r="O71" s="35">
        <v>1025</v>
      </c>
      <c r="P71" s="59">
        <v>1.4513274336283187E-2</v>
      </c>
      <c r="Q71" s="35">
        <v>2726</v>
      </c>
      <c r="R71" s="54">
        <v>3.8598230088495576E-2</v>
      </c>
      <c r="S71" s="37">
        <v>8365</v>
      </c>
      <c r="T71" s="59">
        <v>0.11844247787610619</v>
      </c>
    </row>
    <row r="72" spans="1:20" x14ac:dyDescent="0.2">
      <c r="A72" s="63" t="s">
        <v>304</v>
      </c>
      <c r="C72" s="35">
        <v>75165</v>
      </c>
      <c r="D72" s="59">
        <v>1</v>
      </c>
      <c r="E72" s="35">
        <v>61980</v>
      </c>
      <c r="F72" s="59">
        <v>0.82458591099580925</v>
      </c>
      <c r="G72" s="35">
        <v>5717</v>
      </c>
      <c r="H72" s="59">
        <v>7.605933612718685E-2</v>
      </c>
      <c r="I72" s="35">
        <v>317</v>
      </c>
      <c r="J72" s="59">
        <v>4.2173884121599146E-3</v>
      </c>
      <c r="K72" s="35">
        <v>1792</v>
      </c>
      <c r="L72" s="59">
        <v>2.3840883389875608E-2</v>
      </c>
      <c r="M72" s="35">
        <v>17</v>
      </c>
      <c r="N72" s="59">
        <v>2.2616909465841814E-4</v>
      </c>
      <c r="O72" s="35">
        <v>1322</v>
      </c>
      <c r="P72" s="59">
        <v>1.758797312578993E-2</v>
      </c>
      <c r="Q72" s="35">
        <v>4020</v>
      </c>
      <c r="R72" s="54">
        <v>5.3482338854520056E-2</v>
      </c>
      <c r="S72" s="37">
        <v>13185</v>
      </c>
      <c r="T72" s="59">
        <v>0.17541408900419078</v>
      </c>
    </row>
    <row r="73" spans="1:20" x14ac:dyDescent="0.2">
      <c r="A73" s="63" t="s">
        <v>305</v>
      </c>
      <c r="C73" s="35">
        <v>79315</v>
      </c>
      <c r="D73" s="59">
        <v>1</v>
      </c>
      <c r="E73" s="35">
        <v>56305</v>
      </c>
      <c r="F73" s="59">
        <v>0.70989094118388707</v>
      </c>
      <c r="G73" s="35">
        <v>9566</v>
      </c>
      <c r="H73" s="59">
        <v>0.12060770346088381</v>
      </c>
      <c r="I73" s="35">
        <v>514</v>
      </c>
      <c r="J73" s="59">
        <v>6.4804891886780557E-3</v>
      </c>
      <c r="K73" s="35">
        <v>6115</v>
      </c>
      <c r="L73" s="59">
        <v>7.7097648616276868E-2</v>
      </c>
      <c r="M73" s="35">
        <v>24</v>
      </c>
      <c r="N73" s="59">
        <v>3.0259093487990921E-4</v>
      </c>
      <c r="O73" s="35">
        <v>2710</v>
      </c>
      <c r="P73" s="59">
        <v>3.4167559730189749E-2</v>
      </c>
      <c r="Q73" s="35">
        <v>4081</v>
      </c>
      <c r="R73" s="54">
        <v>5.1453066885204561E-2</v>
      </c>
      <c r="S73" s="37">
        <v>23010</v>
      </c>
      <c r="T73" s="59">
        <v>0.29010905881611299</v>
      </c>
    </row>
    <row r="74" spans="1:20" x14ac:dyDescent="0.2">
      <c r="A74" s="63" t="s">
        <v>306</v>
      </c>
      <c r="C74" s="35">
        <v>77010</v>
      </c>
      <c r="D74" s="59">
        <v>1</v>
      </c>
      <c r="E74" s="35">
        <v>70277</v>
      </c>
      <c r="F74" s="59">
        <v>0.9125697961303727</v>
      </c>
      <c r="G74" s="35">
        <v>963</v>
      </c>
      <c r="H74" s="59">
        <v>1.2504869497467862E-2</v>
      </c>
      <c r="I74" s="35">
        <v>161</v>
      </c>
      <c r="J74" s="59">
        <v>2.0906375795351254E-3</v>
      </c>
      <c r="K74" s="35">
        <v>1635</v>
      </c>
      <c r="L74" s="59">
        <v>2.1231008959875342E-2</v>
      </c>
      <c r="M74" s="35">
        <v>17</v>
      </c>
      <c r="N74" s="59">
        <v>2.2075055187637969E-4</v>
      </c>
      <c r="O74" s="35">
        <v>740</v>
      </c>
      <c r="P74" s="59">
        <v>9.6091416699129982E-3</v>
      </c>
      <c r="Q74" s="35">
        <v>3217</v>
      </c>
      <c r="R74" s="54">
        <v>4.1773795610959619E-2</v>
      </c>
      <c r="S74" s="37">
        <v>6733</v>
      </c>
      <c r="T74" s="59">
        <v>8.7430203869627326E-2</v>
      </c>
    </row>
    <row r="75" spans="1:20" x14ac:dyDescent="0.2">
      <c r="A75" s="63" t="s">
        <v>307</v>
      </c>
      <c r="C75" s="35">
        <v>74711</v>
      </c>
      <c r="D75" s="59">
        <v>1.0000000000000002</v>
      </c>
      <c r="E75" s="35">
        <v>65300</v>
      </c>
      <c r="F75" s="59">
        <v>0.87403461337687893</v>
      </c>
      <c r="G75" s="35">
        <v>1969</v>
      </c>
      <c r="H75" s="59">
        <v>2.635488749983269E-2</v>
      </c>
      <c r="I75" s="35">
        <v>366</v>
      </c>
      <c r="J75" s="59">
        <v>4.8988770060633645E-3</v>
      </c>
      <c r="K75" s="35">
        <v>1169</v>
      </c>
      <c r="L75" s="59">
        <v>1.5646959617726976E-2</v>
      </c>
      <c r="M75" s="35">
        <v>25</v>
      </c>
      <c r="N75" s="59">
        <v>3.3462274631580356E-4</v>
      </c>
      <c r="O75" s="35">
        <v>2071</v>
      </c>
      <c r="P75" s="59">
        <v>2.7720148304801167E-2</v>
      </c>
      <c r="Q75" s="35">
        <v>3811</v>
      </c>
      <c r="R75" s="54">
        <v>5.1009891448381098E-2</v>
      </c>
      <c r="S75" s="37">
        <v>9411</v>
      </c>
      <c r="T75" s="59">
        <v>0.1259653866231211</v>
      </c>
    </row>
    <row r="76" spans="1:20" x14ac:dyDescent="0.2">
      <c r="A76" s="63" t="s">
        <v>308</v>
      </c>
      <c r="C76" s="35">
        <v>76956</v>
      </c>
      <c r="D76" s="59">
        <v>0.99999999999999989</v>
      </c>
      <c r="E76" s="35">
        <v>42890</v>
      </c>
      <c r="F76" s="59">
        <v>0.55733146213420659</v>
      </c>
      <c r="G76" s="35">
        <v>16321</v>
      </c>
      <c r="H76" s="59">
        <v>0.212082228806071</v>
      </c>
      <c r="I76" s="35">
        <v>916</v>
      </c>
      <c r="J76" s="59">
        <v>1.1902905556421851E-2</v>
      </c>
      <c r="K76" s="35">
        <v>1143</v>
      </c>
      <c r="L76" s="59">
        <v>1.4852643068766568E-2</v>
      </c>
      <c r="M76" s="35">
        <v>43</v>
      </c>
      <c r="N76" s="59">
        <v>5.5876085035604756E-4</v>
      </c>
      <c r="O76" s="35">
        <v>9216</v>
      </c>
      <c r="P76" s="59">
        <v>0.11975674411351941</v>
      </c>
      <c r="Q76" s="35">
        <v>6427</v>
      </c>
      <c r="R76" s="54">
        <v>8.3515255470658564E-2</v>
      </c>
      <c r="S76" s="37">
        <v>34066</v>
      </c>
      <c r="T76" s="59">
        <v>0.44266853786579347</v>
      </c>
    </row>
    <row r="77" spans="1:20" x14ac:dyDescent="0.2">
      <c r="A77" s="63" t="s">
        <v>312</v>
      </c>
      <c r="C77" s="35">
        <v>79357</v>
      </c>
      <c r="D77" s="59">
        <v>1</v>
      </c>
      <c r="E77" s="35">
        <v>59668</v>
      </c>
      <c r="F77" s="59">
        <v>0.75189334274229114</v>
      </c>
      <c r="G77" s="35">
        <v>10012</v>
      </c>
      <c r="H77" s="59">
        <v>0.12616404349962826</v>
      </c>
      <c r="I77" s="35">
        <v>338</v>
      </c>
      <c r="J77" s="59">
        <v>4.2592335899794597E-3</v>
      </c>
      <c r="K77" s="35">
        <v>2542</v>
      </c>
      <c r="L77" s="59">
        <v>3.2032460904520083E-2</v>
      </c>
      <c r="M77" s="35">
        <v>25</v>
      </c>
      <c r="N77" s="59">
        <v>3.1503207026475298E-4</v>
      </c>
      <c r="O77" s="35">
        <v>2486</v>
      </c>
      <c r="P77" s="59">
        <v>3.1326789067127034E-2</v>
      </c>
      <c r="Q77" s="35">
        <v>4286</v>
      </c>
      <c r="R77" s="54">
        <v>5.4009098126189245E-2</v>
      </c>
      <c r="S77" s="37">
        <v>19689</v>
      </c>
      <c r="T77" s="59">
        <v>0.24810665725770883</v>
      </c>
    </row>
    <row r="78" spans="1:20" x14ac:dyDescent="0.2">
      <c r="A78" s="63" t="s">
        <v>313</v>
      </c>
      <c r="C78" s="35">
        <v>77877</v>
      </c>
      <c r="D78" s="59">
        <v>1</v>
      </c>
      <c r="E78" s="35">
        <v>55577</v>
      </c>
      <c r="F78" s="59">
        <v>0.71365101377813733</v>
      </c>
      <c r="G78" s="35">
        <v>5468</v>
      </c>
      <c r="H78" s="59">
        <v>7.0213285052069294E-2</v>
      </c>
      <c r="I78" s="35">
        <v>653</v>
      </c>
      <c r="J78" s="59">
        <v>8.3850173992321229E-3</v>
      </c>
      <c r="K78" s="35">
        <v>2640</v>
      </c>
      <c r="L78" s="59">
        <v>3.3899610924920068E-2</v>
      </c>
      <c r="M78" s="35">
        <v>23</v>
      </c>
      <c r="N78" s="59">
        <v>2.9533751942165207E-4</v>
      </c>
      <c r="O78" s="35">
        <v>7308</v>
      </c>
      <c r="P78" s="59">
        <v>9.384028660580146E-2</v>
      </c>
      <c r="Q78" s="35">
        <v>6208</v>
      </c>
      <c r="R78" s="54">
        <v>7.9715448720418094E-2</v>
      </c>
      <c r="S78" s="37">
        <v>22300</v>
      </c>
      <c r="T78" s="59">
        <v>0.28634898622186267</v>
      </c>
    </row>
    <row r="79" spans="1:20" x14ac:dyDescent="0.2">
      <c r="A79" s="63" t="s">
        <v>314</v>
      </c>
      <c r="C79" s="35">
        <v>71121</v>
      </c>
      <c r="D79" s="59">
        <v>0.99999999999999989</v>
      </c>
      <c r="E79" s="35">
        <v>59743</v>
      </c>
      <c r="F79" s="59">
        <v>0.84001912234079945</v>
      </c>
      <c r="G79" s="35">
        <v>3850</v>
      </c>
      <c r="H79" s="59">
        <v>5.4133097116182284E-2</v>
      </c>
      <c r="I79" s="35">
        <v>432</v>
      </c>
      <c r="J79" s="59">
        <v>6.074155312776817E-3</v>
      </c>
      <c r="K79" s="35">
        <v>1260</v>
      </c>
      <c r="L79" s="59">
        <v>1.7716286328932383E-2</v>
      </c>
      <c r="M79" s="35">
        <v>67</v>
      </c>
      <c r="N79" s="59">
        <v>9.4205649526862671E-4</v>
      </c>
      <c r="O79" s="35">
        <v>1704</v>
      </c>
      <c r="P79" s="59">
        <v>2.3959168178175224E-2</v>
      </c>
      <c r="Q79" s="35">
        <v>4065</v>
      </c>
      <c r="R79" s="54">
        <v>5.7156114227865186E-2</v>
      </c>
      <c r="S79" s="37">
        <v>11378</v>
      </c>
      <c r="T79" s="59">
        <v>0.15998087765920052</v>
      </c>
    </row>
    <row r="80" spans="1:20" x14ac:dyDescent="0.2">
      <c r="A80" s="63" t="s">
        <v>315</v>
      </c>
      <c r="C80" s="35">
        <v>65091</v>
      </c>
      <c r="D80" s="59">
        <v>0.99999999999999978</v>
      </c>
      <c r="E80" s="35">
        <v>47109</v>
      </c>
      <c r="F80" s="59">
        <v>0.72374060930082496</v>
      </c>
      <c r="G80" s="35">
        <v>11692</v>
      </c>
      <c r="H80" s="59">
        <v>0.17962544745049239</v>
      </c>
      <c r="I80" s="35">
        <v>323</v>
      </c>
      <c r="J80" s="59">
        <v>4.9622835722296478E-3</v>
      </c>
      <c r="K80" s="35">
        <v>1358</v>
      </c>
      <c r="L80" s="59">
        <v>2.0863099353213194E-2</v>
      </c>
      <c r="M80" s="35">
        <v>22</v>
      </c>
      <c r="N80" s="59">
        <v>3.3798835476486766E-4</v>
      </c>
      <c r="O80" s="35">
        <v>1360</v>
      </c>
      <c r="P80" s="59">
        <v>2.0893825567282726E-2</v>
      </c>
      <c r="Q80" s="35">
        <v>3227</v>
      </c>
      <c r="R80" s="54">
        <v>4.9576746401192175E-2</v>
      </c>
      <c r="S80" s="37">
        <v>17982</v>
      </c>
      <c r="T80" s="59">
        <v>0.27625939069917499</v>
      </c>
    </row>
    <row r="81" spans="1:20" x14ac:dyDescent="0.2">
      <c r="A81" s="63" t="s">
        <v>316</v>
      </c>
      <c r="C81" s="35">
        <v>74760</v>
      </c>
      <c r="D81" s="59">
        <v>1</v>
      </c>
      <c r="E81" s="35">
        <v>66402</v>
      </c>
      <c r="F81" s="59">
        <v>0.88820224719101126</v>
      </c>
      <c r="G81" s="35">
        <v>920</v>
      </c>
      <c r="H81" s="59">
        <v>1.2306046013911182E-2</v>
      </c>
      <c r="I81" s="35">
        <v>426</v>
      </c>
      <c r="J81" s="59">
        <v>5.6982343499197433E-3</v>
      </c>
      <c r="K81" s="35">
        <v>552</v>
      </c>
      <c r="L81" s="59">
        <v>7.3836276083467092E-3</v>
      </c>
      <c r="M81" s="35">
        <v>16</v>
      </c>
      <c r="N81" s="59">
        <v>2.1401819154628142E-4</v>
      </c>
      <c r="O81" s="35">
        <v>2585</v>
      </c>
      <c r="P81" s="59">
        <v>3.4577314071696091E-2</v>
      </c>
      <c r="Q81" s="35">
        <v>3859</v>
      </c>
      <c r="R81" s="54">
        <v>5.1618512573568753E-2</v>
      </c>
      <c r="S81" s="37">
        <v>8358</v>
      </c>
      <c r="T81" s="59">
        <v>0.11179775280898877</v>
      </c>
    </row>
    <row r="82" spans="1:20" x14ac:dyDescent="0.2">
      <c r="A82" s="63" t="s">
        <v>317</v>
      </c>
      <c r="C82" s="35">
        <v>67434</v>
      </c>
      <c r="D82" s="59">
        <v>1</v>
      </c>
      <c r="E82" s="35">
        <v>63025</v>
      </c>
      <c r="F82" s="59">
        <v>0.93461755197674767</v>
      </c>
      <c r="G82" s="35">
        <v>740</v>
      </c>
      <c r="H82" s="59">
        <v>1.0973692795918973E-2</v>
      </c>
      <c r="I82" s="35">
        <v>273</v>
      </c>
      <c r="J82" s="59">
        <v>4.048402882818756E-3</v>
      </c>
      <c r="K82" s="35">
        <v>307</v>
      </c>
      <c r="L82" s="59">
        <v>4.5525995788474657E-3</v>
      </c>
      <c r="M82" s="35">
        <v>2</v>
      </c>
      <c r="N82" s="59">
        <v>2.9658629178159384E-5</v>
      </c>
      <c r="O82" s="35">
        <v>522</v>
      </c>
      <c r="P82" s="59">
        <v>7.7409022154996E-3</v>
      </c>
      <c r="Q82" s="35">
        <v>2565</v>
      </c>
      <c r="R82" s="54">
        <v>3.8037191920989415E-2</v>
      </c>
      <c r="S82" s="37">
        <v>4409</v>
      </c>
      <c r="T82" s="59">
        <v>6.5382448023252368E-2</v>
      </c>
    </row>
    <row r="83" spans="1:20" x14ac:dyDescent="0.2">
      <c r="A83" s="63" t="s">
        <v>318</v>
      </c>
      <c r="C83" s="35">
        <v>70165</v>
      </c>
      <c r="D83" s="59">
        <v>1</v>
      </c>
      <c r="E83" s="35">
        <v>64211</v>
      </c>
      <c r="F83" s="59">
        <v>0.91514287750302858</v>
      </c>
      <c r="G83" s="35">
        <v>863</v>
      </c>
      <c r="H83" s="59">
        <v>1.2299579562459915E-2</v>
      </c>
      <c r="I83" s="35">
        <v>294</v>
      </c>
      <c r="J83" s="59">
        <v>4.1901232808380243E-3</v>
      </c>
      <c r="K83" s="35">
        <v>323</v>
      </c>
      <c r="L83" s="59">
        <v>4.6034347609206867E-3</v>
      </c>
      <c r="M83" s="35">
        <v>8</v>
      </c>
      <c r="N83" s="59">
        <v>1.1401696002280339E-4</v>
      </c>
      <c r="O83" s="35">
        <v>1030</v>
      </c>
      <c r="P83" s="59">
        <v>1.4679683602935936E-2</v>
      </c>
      <c r="Q83" s="35">
        <v>3436</v>
      </c>
      <c r="R83" s="54">
        <v>4.8970284329794056E-2</v>
      </c>
      <c r="S83" s="37">
        <v>5954</v>
      </c>
      <c r="T83" s="59">
        <v>8.4857122496971429E-2</v>
      </c>
    </row>
    <row r="84" spans="1:20" x14ac:dyDescent="0.2">
      <c r="A84" s="63" t="s">
        <v>319</v>
      </c>
      <c r="C84" s="35">
        <v>66695</v>
      </c>
      <c r="D84" s="59">
        <v>1</v>
      </c>
      <c r="E84" s="35">
        <v>60144</v>
      </c>
      <c r="F84" s="59">
        <v>0.90177674488342452</v>
      </c>
      <c r="G84" s="35">
        <v>2043</v>
      </c>
      <c r="H84" s="59">
        <v>3.0631981407901642E-2</v>
      </c>
      <c r="I84" s="35">
        <v>319</v>
      </c>
      <c r="J84" s="59">
        <v>4.7829672389234574E-3</v>
      </c>
      <c r="K84" s="35">
        <v>368</v>
      </c>
      <c r="L84" s="59">
        <v>5.5176549966264336E-3</v>
      </c>
      <c r="M84" s="35">
        <v>8</v>
      </c>
      <c r="N84" s="59">
        <v>1.1994902166579204E-4</v>
      </c>
      <c r="O84" s="35">
        <v>793</v>
      </c>
      <c r="P84" s="59">
        <v>1.1889946772621635E-2</v>
      </c>
      <c r="Q84" s="35">
        <v>3020</v>
      </c>
      <c r="R84" s="54">
        <v>4.5280755678836493E-2</v>
      </c>
      <c r="S84" s="37">
        <v>6551</v>
      </c>
      <c r="T84" s="59">
        <v>9.8223255116575453E-2</v>
      </c>
    </row>
    <row r="85" spans="1:20" x14ac:dyDescent="0.2">
      <c r="A85" s="63" t="s">
        <v>320</v>
      </c>
      <c r="C85" s="35">
        <v>67404</v>
      </c>
      <c r="D85" s="59">
        <v>1</v>
      </c>
      <c r="E85" s="35">
        <v>63586</v>
      </c>
      <c r="F85" s="59">
        <v>0.94335647736039407</v>
      </c>
      <c r="G85" s="35">
        <v>321</v>
      </c>
      <c r="H85" s="59">
        <v>4.7623286451842625E-3</v>
      </c>
      <c r="I85" s="35">
        <v>245</v>
      </c>
      <c r="J85" s="59">
        <v>3.6347991217138449E-3</v>
      </c>
      <c r="K85" s="35">
        <v>240</v>
      </c>
      <c r="L85" s="59">
        <v>3.5606195478013174E-3</v>
      </c>
      <c r="M85" s="35">
        <v>17</v>
      </c>
      <c r="N85" s="59">
        <v>2.5221055130259331E-4</v>
      </c>
      <c r="O85" s="35">
        <v>573</v>
      </c>
      <c r="P85" s="59">
        <v>8.5009791703756447E-3</v>
      </c>
      <c r="Q85" s="35">
        <v>2422</v>
      </c>
      <c r="R85" s="54">
        <v>3.5932585603228297E-2</v>
      </c>
      <c r="S85" s="37">
        <v>3818</v>
      </c>
      <c r="T85" s="59">
        <v>5.664352263960596E-2</v>
      </c>
    </row>
    <row r="86" spans="1:20" x14ac:dyDescent="0.2">
      <c r="A86" s="63" t="s">
        <v>321</v>
      </c>
      <c r="C86" s="35">
        <v>70969</v>
      </c>
      <c r="D86" s="59">
        <v>1</v>
      </c>
      <c r="E86" s="35">
        <v>66660</v>
      </c>
      <c r="F86" s="59">
        <v>0.9392833490679029</v>
      </c>
      <c r="G86" s="35">
        <v>280</v>
      </c>
      <c r="H86" s="59">
        <v>3.9453846045456467E-3</v>
      </c>
      <c r="I86" s="35">
        <v>255</v>
      </c>
      <c r="J86" s="59">
        <v>3.5931181219969284E-3</v>
      </c>
      <c r="K86" s="35">
        <v>252</v>
      </c>
      <c r="L86" s="59">
        <v>3.5508461440910818E-3</v>
      </c>
      <c r="M86" s="35">
        <v>19</v>
      </c>
      <c r="N86" s="59">
        <v>2.6772252673702604E-4</v>
      </c>
      <c r="O86" s="35">
        <v>550</v>
      </c>
      <c r="P86" s="59">
        <v>7.7498626160718061E-3</v>
      </c>
      <c r="Q86" s="35">
        <v>2953</v>
      </c>
      <c r="R86" s="54">
        <v>4.1609716918654623E-2</v>
      </c>
      <c r="S86" s="37">
        <v>4309</v>
      </c>
      <c r="T86" s="59">
        <v>6.0716650932097112E-2</v>
      </c>
    </row>
    <row r="87" spans="1:20" x14ac:dyDescent="0.2">
      <c r="A87" s="63" t="s">
        <v>322</v>
      </c>
      <c r="C87" s="35">
        <v>79020</v>
      </c>
      <c r="D87" s="59">
        <v>0.99999999999999978</v>
      </c>
      <c r="E87" s="35">
        <v>69294</v>
      </c>
      <c r="F87" s="59">
        <v>0.87691723614274864</v>
      </c>
      <c r="G87" s="35">
        <v>3822</v>
      </c>
      <c r="H87" s="59">
        <v>4.8367501898253604E-2</v>
      </c>
      <c r="I87" s="35">
        <v>250</v>
      </c>
      <c r="J87" s="59">
        <v>3.163756011136421E-3</v>
      </c>
      <c r="K87" s="35">
        <v>1581</v>
      </c>
      <c r="L87" s="59">
        <v>2.0007593014426728E-2</v>
      </c>
      <c r="M87" s="35">
        <v>20</v>
      </c>
      <c r="N87" s="59">
        <v>2.531004808909137E-4</v>
      </c>
      <c r="O87" s="35">
        <v>951</v>
      </c>
      <c r="P87" s="59">
        <v>1.2034927866362946E-2</v>
      </c>
      <c r="Q87" s="35">
        <v>3102</v>
      </c>
      <c r="R87" s="54">
        <v>3.9255884586180713E-2</v>
      </c>
      <c r="S87" s="37">
        <v>9726</v>
      </c>
      <c r="T87" s="59">
        <v>0.12308276385725132</v>
      </c>
    </row>
    <row r="88" spans="1:20" x14ac:dyDescent="0.2">
      <c r="A88" s="63" t="s">
        <v>323</v>
      </c>
      <c r="C88" s="35">
        <v>75283</v>
      </c>
      <c r="D88" s="59">
        <v>1</v>
      </c>
      <c r="E88" s="35">
        <v>70543</v>
      </c>
      <c r="F88" s="59">
        <v>0.93703757820490685</v>
      </c>
      <c r="G88" s="35">
        <v>294</v>
      </c>
      <c r="H88" s="59">
        <v>3.9052641366576785E-3</v>
      </c>
      <c r="I88" s="35">
        <v>290</v>
      </c>
      <c r="J88" s="59">
        <v>3.8521312912609754E-3</v>
      </c>
      <c r="K88" s="35">
        <v>286</v>
      </c>
      <c r="L88" s="59">
        <v>3.7989984458642722E-3</v>
      </c>
      <c r="M88" s="35">
        <v>11</v>
      </c>
      <c r="N88" s="59">
        <v>1.4611532484093355E-4</v>
      </c>
      <c r="O88" s="35">
        <v>836</v>
      </c>
      <c r="P88" s="59">
        <v>1.110476468791095E-2</v>
      </c>
      <c r="Q88" s="35">
        <v>3023</v>
      </c>
      <c r="R88" s="54">
        <v>4.0155147908558377E-2</v>
      </c>
      <c r="S88" s="37">
        <v>4740</v>
      </c>
      <c r="T88" s="59">
        <v>6.2962421795093176E-2</v>
      </c>
    </row>
    <row r="89" spans="1:20" x14ac:dyDescent="0.2">
      <c r="A89" s="63" t="s">
        <v>324</v>
      </c>
      <c r="C89" s="35">
        <v>78213</v>
      </c>
      <c r="D89" s="59">
        <v>1</v>
      </c>
      <c r="E89" s="35">
        <v>70898</v>
      </c>
      <c r="F89" s="59">
        <v>0.90647334842033933</v>
      </c>
      <c r="G89" s="35">
        <v>1620</v>
      </c>
      <c r="H89" s="59">
        <v>2.0712669249357524E-2</v>
      </c>
      <c r="I89" s="35">
        <v>300</v>
      </c>
      <c r="J89" s="59">
        <v>3.8356794906217635E-3</v>
      </c>
      <c r="K89" s="35">
        <v>1041</v>
      </c>
      <c r="L89" s="59">
        <v>1.3309807832457519E-2</v>
      </c>
      <c r="M89" s="35">
        <v>14</v>
      </c>
      <c r="N89" s="59">
        <v>1.7899837622901564E-4</v>
      </c>
      <c r="O89" s="35">
        <v>1302</v>
      </c>
      <c r="P89" s="59">
        <v>1.6646848989298454E-2</v>
      </c>
      <c r="Q89" s="35">
        <v>3038</v>
      </c>
      <c r="R89" s="54">
        <v>3.8842647641696391E-2</v>
      </c>
      <c r="S89" s="37">
        <v>7315</v>
      </c>
      <c r="T89" s="59">
        <v>9.3526651579660669E-2</v>
      </c>
    </row>
    <row r="90" spans="1:20" x14ac:dyDescent="0.2">
      <c r="A90" s="63" t="s">
        <v>325</v>
      </c>
      <c r="C90" s="35">
        <v>73054</v>
      </c>
      <c r="D90" s="59">
        <v>1</v>
      </c>
      <c r="E90" s="35">
        <v>66433</v>
      </c>
      <c r="F90" s="59">
        <v>0.90936841240726041</v>
      </c>
      <c r="G90" s="35">
        <v>521</v>
      </c>
      <c r="H90" s="59">
        <v>7.1317107892791632E-3</v>
      </c>
      <c r="I90" s="35">
        <v>275</v>
      </c>
      <c r="J90" s="59">
        <v>3.7643387083527253E-3</v>
      </c>
      <c r="K90" s="35">
        <v>1163</v>
      </c>
      <c r="L90" s="59">
        <v>1.5919730610233527E-2</v>
      </c>
      <c r="M90" s="35">
        <v>8</v>
      </c>
      <c r="N90" s="59">
        <v>1.0950803515207928E-4</v>
      </c>
      <c r="O90" s="35">
        <v>1366</v>
      </c>
      <c r="P90" s="59">
        <v>1.8698497002217537E-2</v>
      </c>
      <c r="Q90" s="35">
        <v>3288</v>
      </c>
      <c r="R90" s="54">
        <v>4.5007802447504588E-2</v>
      </c>
      <c r="S90" s="37">
        <v>6621</v>
      </c>
      <c r="T90" s="59">
        <v>9.0631587592739621E-2</v>
      </c>
    </row>
    <row r="91" spans="1:20" x14ac:dyDescent="0.2">
      <c r="A91" s="63" t="s">
        <v>326</v>
      </c>
      <c r="C91" s="35">
        <v>74801</v>
      </c>
      <c r="D91" s="59">
        <v>1</v>
      </c>
      <c r="E91" s="35">
        <v>57130</v>
      </c>
      <c r="F91" s="59">
        <v>0.76375984278285047</v>
      </c>
      <c r="G91" s="35">
        <v>1735</v>
      </c>
      <c r="H91" s="59">
        <v>2.3194877073835912E-2</v>
      </c>
      <c r="I91" s="35">
        <v>507</v>
      </c>
      <c r="J91" s="59">
        <v>6.777984251547439E-3</v>
      </c>
      <c r="K91" s="35">
        <v>3989</v>
      </c>
      <c r="L91" s="59">
        <v>5.3328164061977781E-2</v>
      </c>
      <c r="M91" s="35">
        <v>43</v>
      </c>
      <c r="N91" s="59">
        <v>5.7485862488469404E-4</v>
      </c>
      <c r="O91" s="35">
        <v>5690</v>
      </c>
      <c r="P91" s="59">
        <v>7.6068501757997883E-2</v>
      </c>
      <c r="Q91" s="35">
        <v>5707</v>
      </c>
      <c r="R91" s="54">
        <v>7.6295771446905788E-2</v>
      </c>
      <c r="S91" s="37">
        <v>17671</v>
      </c>
      <c r="T91" s="59">
        <v>0.2362401572171495</v>
      </c>
    </row>
    <row r="92" spans="1:20" x14ac:dyDescent="0.2">
      <c r="A92" s="63" t="s">
        <v>327</v>
      </c>
      <c r="C92" s="35">
        <v>70168</v>
      </c>
      <c r="D92" s="59">
        <v>1</v>
      </c>
      <c r="E92" s="35">
        <v>63066</v>
      </c>
      <c r="F92" s="59">
        <v>0.89878577129175696</v>
      </c>
      <c r="G92" s="35">
        <v>1509</v>
      </c>
      <c r="H92" s="59">
        <v>2.1505529586136132E-2</v>
      </c>
      <c r="I92" s="35">
        <v>522</v>
      </c>
      <c r="J92" s="59">
        <v>7.4392885645878466E-3</v>
      </c>
      <c r="K92" s="35">
        <v>560</v>
      </c>
      <c r="L92" s="59">
        <v>7.9808459696727851E-3</v>
      </c>
      <c r="M92" s="35">
        <v>11</v>
      </c>
      <c r="N92" s="59">
        <v>1.5676661726142971E-4</v>
      </c>
      <c r="O92" s="35">
        <v>862</v>
      </c>
      <c r="P92" s="59">
        <v>1.2284802189032037E-2</v>
      </c>
      <c r="Q92" s="35">
        <v>3638</v>
      </c>
      <c r="R92" s="54">
        <v>5.1846995781552843E-2</v>
      </c>
      <c r="S92" s="37">
        <v>7102</v>
      </c>
      <c r="T92" s="59">
        <v>0.10121422870824308</v>
      </c>
    </row>
    <row r="93" spans="1:20" x14ac:dyDescent="0.2">
      <c r="A93" s="63" t="s">
        <v>328</v>
      </c>
      <c r="C93" s="35">
        <v>66135</v>
      </c>
      <c r="D93" s="59">
        <v>1</v>
      </c>
      <c r="E93" s="35">
        <v>44161</v>
      </c>
      <c r="F93" s="59">
        <v>0.66774022832085889</v>
      </c>
      <c r="G93" s="35">
        <v>15959</v>
      </c>
      <c r="H93" s="59">
        <v>0.24130944280638089</v>
      </c>
      <c r="I93" s="35">
        <v>562</v>
      </c>
      <c r="J93" s="59">
        <v>8.4977697134648832E-3</v>
      </c>
      <c r="K93" s="35">
        <v>321</v>
      </c>
      <c r="L93" s="59">
        <v>4.8537083238829664E-3</v>
      </c>
      <c r="M93" s="35">
        <v>19</v>
      </c>
      <c r="N93" s="59">
        <v>2.8729114689649959E-4</v>
      </c>
      <c r="O93" s="35">
        <v>1463</v>
      </c>
      <c r="P93" s="59">
        <v>2.2121418311030469E-2</v>
      </c>
      <c r="Q93" s="35">
        <v>3650</v>
      </c>
      <c r="R93" s="54">
        <v>5.5190141377485444E-2</v>
      </c>
      <c r="S93" s="37">
        <v>21974</v>
      </c>
      <c r="T93" s="59">
        <v>0.33225977167914117</v>
      </c>
    </row>
    <row r="94" spans="1:20" x14ac:dyDescent="0.2">
      <c r="A94" s="63" t="s">
        <v>329</v>
      </c>
      <c r="C94" s="35">
        <v>75567</v>
      </c>
      <c r="D94" s="59">
        <v>0.99999999999999978</v>
      </c>
      <c r="E94" s="35">
        <v>67635</v>
      </c>
      <c r="F94" s="59">
        <v>0.89503354638929689</v>
      </c>
      <c r="G94" s="35">
        <v>1380</v>
      </c>
      <c r="H94" s="59">
        <v>1.8261939735598871E-2</v>
      </c>
      <c r="I94" s="35">
        <v>298</v>
      </c>
      <c r="J94" s="59">
        <v>3.9435203197162785E-3</v>
      </c>
      <c r="K94" s="35">
        <v>1605</v>
      </c>
      <c r="L94" s="59">
        <v>2.1239429909881296E-2</v>
      </c>
      <c r="M94" s="35">
        <v>20</v>
      </c>
      <c r="N94" s="59">
        <v>2.6466579326954887E-4</v>
      </c>
      <c r="O94" s="35">
        <v>1187</v>
      </c>
      <c r="P94" s="59">
        <v>1.5707914830547724E-2</v>
      </c>
      <c r="Q94" s="35">
        <v>3442</v>
      </c>
      <c r="R94" s="54">
        <v>4.554898302168936E-2</v>
      </c>
      <c r="S94" s="37">
        <v>7932</v>
      </c>
      <c r="T94" s="59">
        <v>0.10496645361070309</v>
      </c>
    </row>
    <row r="95" spans="1:20" x14ac:dyDescent="0.2">
      <c r="A95" s="63" t="s">
        <v>330</v>
      </c>
      <c r="C95" s="35">
        <v>72875</v>
      </c>
      <c r="D95" s="59">
        <v>1</v>
      </c>
      <c r="E95" s="35">
        <v>61652</v>
      </c>
      <c r="F95" s="59">
        <v>0.84599656946826762</v>
      </c>
      <c r="G95" s="35">
        <v>4758</v>
      </c>
      <c r="H95" s="59">
        <v>6.5289879931389364E-2</v>
      </c>
      <c r="I95" s="35">
        <v>250</v>
      </c>
      <c r="J95" s="59">
        <v>3.4305317324185248E-3</v>
      </c>
      <c r="K95" s="35">
        <v>1569</v>
      </c>
      <c r="L95" s="59">
        <v>2.1530017152658662E-2</v>
      </c>
      <c r="M95" s="35">
        <v>41</v>
      </c>
      <c r="N95" s="59">
        <v>5.626072041166381E-4</v>
      </c>
      <c r="O95" s="35">
        <v>1286</v>
      </c>
      <c r="P95" s="59">
        <v>1.7646655231560893E-2</v>
      </c>
      <c r="Q95" s="35">
        <v>3319</v>
      </c>
      <c r="R95" s="54">
        <v>4.5543739279588338E-2</v>
      </c>
      <c r="S95" s="37">
        <v>11223</v>
      </c>
      <c r="T95" s="59">
        <v>0.1540034305317324</v>
      </c>
    </row>
    <row r="96" spans="1:20" x14ac:dyDescent="0.2">
      <c r="A96" s="63" t="s">
        <v>331</v>
      </c>
      <c r="C96" s="35">
        <v>58640</v>
      </c>
      <c r="D96" s="59">
        <v>1</v>
      </c>
      <c r="E96" s="35">
        <v>31249</v>
      </c>
      <c r="F96" s="59">
        <v>0.53289563437926335</v>
      </c>
      <c r="G96" s="35">
        <v>20116</v>
      </c>
      <c r="H96" s="59">
        <v>0.34304229195088676</v>
      </c>
      <c r="I96" s="35">
        <v>354</v>
      </c>
      <c r="J96" s="59">
        <v>6.0368349249658934E-3</v>
      </c>
      <c r="K96" s="35">
        <v>339</v>
      </c>
      <c r="L96" s="59">
        <v>5.7810368349249658E-3</v>
      </c>
      <c r="M96" s="35">
        <v>15</v>
      </c>
      <c r="N96" s="59">
        <v>2.5579809004092768E-4</v>
      </c>
      <c r="O96" s="35">
        <v>2718</v>
      </c>
      <c r="P96" s="59">
        <v>4.6350613915416096E-2</v>
      </c>
      <c r="Q96" s="35">
        <v>3849</v>
      </c>
      <c r="R96" s="54">
        <v>6.5637789904502045E-2</v>
      </c>
      <c r="S96" s="37">
        <v>27391</v>
      </c>
      <c r="T96" s="59">
        <v>0.46710436562073671</v>
      </c>
    </row>
    <row r="97" spans="1:20" x14ac:dyDescent="0.2">
      <c r="A97" s="63" t="s">
        <v>332</v>
      </c>
      <c r="C97" s="35">
        <v>66722</v>
      </c>
      <c r="D97" s="59">
        <v>1</v>
      </c>
      <c r="E97" s="35">
        <v>60598</v>
      </c>
      <c r="F97" s="59">
        <v>0.90821618057012676</v>
      </c>
      <c r="G97" s="35">
        <v>1161</v>
      </c>
      <c r="H97" s="59">
        <v>1.7400557537244087E-2</v>
      </c>
      <c r="I97" s="35">
        <v>293</v>
      </c>
      <c r="J97" s="59">
        <v>4.3913551752045804E-3</v>
      </c>
      <c r="K97" s="35">
        <v>408</v>
      </c>
      <c r="L97" s="59">
        <v>6.1149246125715654E-3</v>
      </c>
      <c r="M97" s="35">
        <v>5</v>
      </c>
      <c r="N97" s="59">
        <v>7.4937801624651537E-5</v>
      </c>
      <c r="O97" s="35">
        <v>932</v>
      </c>
      <c r="P97" s="59">
        <v>1.3968406222835046E-2</v>
      </c>
      <c r="Q97" s="35">
        <v>3325</v>
      </c>
      <c r="R97" s="54">
        <v>4.9833638080393275E-2</v>
      </c>
      <c r="S97" s="37">
        <v>6124</v>
      </c>
      <c r="T97" s="59">
        <v>9.1783819429873209E-2</v>
      </c>
    </row>
    <row r="98" spans="1:20" x14ac:dyDescent="0.2">
      <c r="A98" s="63" t="s">
        <v>333</v>
      </c>
      <c r="C98" s="35">
        <v>66956</v>
      </c>
      <c r="D98" s="59">
        <v>1.0000000000000002</v>
      </c>
      <c r="E98" s="35">
        <v>63314</v>
      </c>
      <c r="F98" s="59">
        <v>0.94560606965768568</v>
      </c>
      <c r="G98" s="35">
        <v>236</v>
      </c>
      <c r="H98" s="59">
        <v>3.5247027898918691E-3</v>
      </c>
      <c r="I98" s="35">
        <v>418</v>
      </c>
      <c r="J98" s="59">
        <v>6.2429057888762768E-3</v>
      </c>
      <c r="K98" s="35">
        <v>166</v>
      </c>
      <c r="L98" s="59">
        <v>2.4792400979747895E-3</v>
      </c>
      <c r="M98" s="35">
        <v>2</v>
      </c>
      <c r="N98" s="59">
        <v>2.9870362626202283E-5</v>
      </c>
      <c r="O98" s="35">
        <v>331</v>
      </c>
      <c r="P98" s="59">
        <v>4.9435450146364775E-3</v>
      </c>
      <c r="Q98" s="35">
        <v>2489</v>
      </c>
      <c r="R98" s="54">
        <v>3.7173666288308739E-2</v>
      </c>
      <c r="S98" s="37">
        <v>3642</v>
      </c>
      <c r="T98" s="59">
        <v>5.4393930342314357E-2</v>
      </c>
    </row>
    <row r="99" spans="1:20" x14ac:dyDescent="0.2">
      <c r="A99" s="63" t="s">
        <v>334</v>
      </c>
      <c r="C99" s="35">
        <v>67218</v>
      </c>
      <c r="D99" s="59">
        <v>1.0000000000000002</v>
      </c>
      <c r="E99" s="35">
        <v>61246</v>
      </c>
      <c r="F99" s="59">
        <v>0.91115475021571601</v>
      </c>
      <c r="G99" s="35">
        <v>755</v>
      </c>
      <c r="H99" s="59">
        <v>1.1232110446606564E-2</v>
      </c>
      <c r="I99" s="35">
        <v>228</v>
      </c>
      <c r="J99" s="59">
        <v>3.3919485852003926E-3</v>
      </c>
      <c r="K99" s="35">
        <v>1318</v>
      </c>
      <c r="L99" s="59">
        <v>1.9607843137254902E-2</v>
      </c>
      <c r="M99" s="35">
        <v>54</v>
      </c>
      <c r="N99" s="59">
        <v>8.0335624386325096E-4</v>
      </c>
      <c r="O99" s="35">
        <v>584</v>
      </c>
      <c r="P99" s="59">
        <v>8.6881490077062688E-3</v>
      </c>
      <c r="Q99" s="35">
        <v>3033</v>
      </c>
      <c r="R99" s="54">
        <v>4.5121842363652596E-2</v>
      </c>
      <c r="S99" s="37">
        <v>5972</v>
      </c>
      <c r="T99" s="59">
        <v>8.8845249784283972E-2</v>
      </c>
    </row>
    <row r="100" spans="1:20" x14ac:dyDescent="0.2">
      <c r="A100" s="63" t="s">
        <v>335</v>
      </c>
      <c r="C100" s="35">
        <v>66697</v>
      </c>
      <c r="D100" s="59">
        <v>1</v>
      </c>
      <c r="E100" s="35">
        <v>58158</v>
      </c>
      <c r="F100" s="59">
        <v>0.87197325217026256</v>
      </c>
      <c r="G100" s="35">
        <v>1900</v>
      </c>
      <c r="H100" s="59">
        <v>2.8487038397529123E-2</v>
      </c>
      <c r="I100" s="35">
        <v>1718</v>
      </c>
      <c r="J100" s="59">
        <v>2.5758279982607914E-2</v>
      </c>
      <c r="K100" s="35">
        <v>1002</v>
      </c>
      <c r="L100" s="59">
        <v>1.5023164460170622E-2</v>
      </c>
      <c r="M100" s="35">
        <v>13</v>
      </c>
      <c r="N100" s="59">
        <v>1.9491131535151506E-4</v>
      </c>
      <c r="O100" s="35">
        <v>717</v>
      </c>
      <c r="P100" s="59">
        <v>1.0750108700541253E-2</v>
      </c>
      <c r="Q100" s="35">
        <v>3189</v>
      </c>
      <c r="R100" s="54">
        <v>4.781324497353704E-2</v>
      </c>
      <c r="S100" s="37">
        <v>8539</v>
      </c>
      <c r="T100" s="59">
        <v>0.12802674782973747</v>
      </c>
    </row>
    <row r="101" spans="1:20" x14ac:dyDescent="0.2">
      <c r="A101" s="63" t="s">
        <v>336</v>
      </c>
      <c r="C101" s="35">
        <v>69563</v>
      </c>
      <c r="D101" s="59">
        <v>1</v>
      </c>
      <c r="E101" s="35">
        <v>61819</v>
      </c>
      <c r="F101" s="59">
        <v>0.88867645156189357</v>
      </c>
      <c r="G101" s="35">
        <v>1173</v>
      </c>
      <c r="H101" s="59">
        <v>1.6862412489398099E-2</v>
      </c>
      <c r="I101" s="35">
        <v>587</v>
      </c>
      <c r="J101" s="59">
        <v>8.4383939738079151E-3</v>
      </c>
      <c r="K101" s="35">
        <v>243</v>
      </c>
      <c r="L101" s="59">
        <v>3.4932363469085577E-3</v>
      </c>
      <c r="M101" s="35">
        <v>20</v>
      </c>
      <c r="N101" s="59">
        <v>2.8750916435461382E-4</v>
      </c>
      <c r="O101" s="35">
        <v>1924</v>
      </c>
      <c r="P101" s="59">
        <v>2.7658381610913847E-2</v>
      </c>
      <c r="Q101" s="35">
        <v>3797</v>
      </c>
      <c r="R101" s="54">
        <v>5.4583614852723429E-2</v>
      </c>
      <c r="S101" s="37">
        <v>7744</v>
      </c>
      <c r="T101" s="59">
        <v>0.11132354843810646</v>
      </c>
    </row>
    <row r="102" spans="1:20" x14ac:dyDescent="0.2">
      <c r="A102" s="63" t="s">
        <v>337</v>
      </c>
      <c r="C102" s="35">
        <v>77464</v>
      </c>
      <c r="D102" s="59">
        <v>0.99999999999999989</v>
      </c>
      <c r="E102" s="35">
        <v>71147</v>
      </c>
      <c r="F102" s="59">
        <v>0.91845244242486834</v>
      </c>
      <c r="G102" s="35">
        <v>802</v>
      </c>
      <c r="H102" s="59">
        <v>1.0353196323453474E-2</v>
      </c>
      <c r="I102" s="35">
        <v>1211</v>
      </c>
      <c r="J102" s="59">
        <v>1.5633068263967778E-2</v>
      </c>
      <c r="K102" s="35">
        <v>316</v>
      </c>
      <c r="L102" s="59">
        <v>4.0793142621088508E-3</v>
      </c>
      <c r="M102" s="35">
        <v>12</v>
      </c>
      <c r="N102" s="59">
        <v>1.5491066818134876E-4</v>
      </c>
      <c r="O102" s="35">
        <v>768</v>
      </c>
      <c r="P102" s="59">
        <v>9.9142827636063205E-3</v>
      </c>
      <c r="Q102" s="35">
        <v>3208</v>
      </c>
      <c r="R102" s="54">
        <v>4.1412785293813897E-2</v>
      </c>
      <c r="S102" s="37">
        <v>6317</v>
      </c>
      <c r="T102" s="59">
        <v>8.1547557575131671E-2</v>
      </c>
    </row>
    <row r="103" spans="1:20" x14ac:dyDescent="0.2">
      <c r="A103" s="63" t="s">
        <v>338</v>
      </c>
      <c r="C103" s="35">
        <v>65798</v>
      </c>
      <c r="D103" s="59">
        <v>1</v>
      </c>
      <c r="E103" s="35">
        <v>60851</v>
      </c>
      <c r="F103" s="59">
        <v>0.9248153439314265</v>
      </c>
      <c r="G103" s="35">
        <v>815</v>
      </c>
      <c r="H103" s="59">
        <v>1.2386394723243868E-2</v>
      </c>
      <c r="I103" s="35">
        <v>370</v>
      </c>
      <c r="J103" s="59">
        <v>5.6232712240493633E-3</v>
      </c>
      <c r="K103" s="35">
        <v>446</v>
      </c>
      <c r="L103" s="59">
        <v>6.7783215295297728E-3</v>
      </c>
      <c r="M103" s="35">
        <v>10</v>
      </c>
      <c r="N103" s="59">
        <v>1.5198030335268549E-4</v>
      </c>
      <c r="O103" s="35">
        <v>434</v>
      </c>
      <c r="P103" s="59">
        <v>6.5959451655065501E-3</v>
      </c>
      <c r="Q103" s="35">
        <v>2872</v>
      </c>
      <c r="R103" s="54">
        <v>4.364874312289127E-2</v>
      </c>
      <c r="S103" s="37">
        <v>4947</v>
      </c>
      <c r="T103" s="59">
        <v>7.518465606857351E-2</v>
      </c>
    </row>
    <row r="104" spans="1:20" x14ac:dyDescent="0.2">
      <c r="A104" s="63" t="s">
        <v>339</v>
      </c>
      <c r="C104" s="35">
        <v>73666</v>
      </c>
      <c r="D104" s="59">
        <v>1</v>
      </c>
      <c r="E104" s="35">
        <v>69591</v>
      </c>
      <c r="F104" s="59">
        <v>0.94468275731002094</v>
      </c>
      <c r="G104" s="35">
        <v>166</v>
      </c>
      <c r="H104" s="59">
        <v>2.2534140580457744E-3</v>
      </c>
      <c r="I104" s="35">
        <v>434</v>
      </c>
      <c r="J104" s="59">
        <v>5.8914560312763008E-3</v>
      </c>
      <c r="K104" s="35">
        <v>249</v>
      </c>
      <c r="L104" s="59">
        <v>3.3801210870686611E-3</v>
      </c>
      <c r="M104" s="35">
        <v>14</v>
      </c>
      <c r="N104" s="59">
        <v>1.9004696875084842E-4</v>
      </c>
      <c r="O104" s="35">
        <v>461</v>
      </c>
      <c r="P104" s="59">
        <v>6.2579751852957942E-3</v>
      </c>
      <c r="Q104" s="35">
        <v>2751</v>
      </c>
      <c r="R104" s="54">
        <v>3.7344229359541715E-2</v>
      </c>
      <c r="S104" s="37">
        <v>4075</v>
      </c>
      <c r="T104" s="59">
        <v>5.5317242689979097E-2</v>
      </c>
    </row>
    <row r="105" spans="1:20" x14ac:dyDescent="0.2">
      <c r="A105" s="63" t="s">
        <v>340</v>
      </c>
      <c r="C105" s="35">
        <v>76419</v>
      </c>
      <c r="D105" s="59">
        <v>0.99999999999999989</v>
      </c>
      <c r="E105" s="35">
        <v>70480</v>
      </c>
      <c r="F105" s="59">
        <v>0.92228372525157354</v>
      </c>
      <c r="G105" s="35">
        <v>432</v>
      </c>
      <c r="H105" s="59">
        <v>5.6530443999528914E-3</v>
      </c>
      <c r="I105" s="35">
        <v>725</v>
      </c>
      <c r="J105" s="59">
        <v>9.4871694212172366E-3</v>
      </c>
      <c r="K105" s="35">
        <v>648</v>
      </c>
      <c r="L105" s="59">
        <v>8.4795665999293363E-3</v>
      </c>
      <c r="M105" s="35">
        <v>49</v>
      </c>
      <c r="N105" s="59">
        <v>6.4120179536502698E-4</v>
      </c>
      <c r="O105" s="35">
        <v>767</v>
      </c>
      <c r="P105" s="59">
        <v>1.0036770960101546E-2</v>
      </c>
      <c r="Q105" s="35">
        <v>3318</v>
      </c>
      <c r="R105" s="54">
        <v>4.3418521571860401E-2</v>
      </c>
      <c r="S105" s="37">
        <v>5939</v>
      </c>
      <c r="T105" s="59">
        <v>7.7716274748426434E-2</v>
      </c>
    </row>
    <row r="106" spans="1:20" x14ac:dyDescent="0.2">
      <c r="A106" s="63" t="s">
        <v>341</v>
      </c>
      <c r="C106" s="35">
        <v>74969</v>
      </c>
      <c r="D106" s="59">
        <v>0.99999999999999989</v>
      </c>
      <c r="E106" s="35">
        <v>70561</v>
      </c>
      <c r="F106" s="59">
        <v>0.94120236364363941</v>
      </c>
      <c r="G106" s="35">
        <v>173</v>
      </c>
      <c r="H106" s="59">
        <v>2.3076204831330282E-3</v>
      </c>
      <c r="I106" s="35">
        <v>670</v>
      </c>
      <c r="J106" s="59">
        <v>8.9370273046192432E-3</v>
      </c>
      <c r="K106" s="35">
        <v>247</v>
      </c>
      <c r="L106" s="59">
        <v>3.2946951406581386E-3</v>
      </c>
      <c r="M106" s="35">
        <v>26</v>
      </c>
      <c r="N106" s="59">
        <v>3.4681001480611984E-4</v>
      </c>
      <c r="O106" s="35">
        <v>367</v>
      </c>
      <c r="P106" s="59">
        <v>4.8953567474556148E-3</v>
      </c>
      <c r="Q106" s="35">
        <v>2925</v>
      </c>
      <c r="R106" s="54">
        <v>3.9016126665688482E-2</v>
      </c>
      <c r="S106" s="37">
        <v>4408</v>
      </c>
      <c r="T106" s="59">
        <v>5.8797636356360629E-2</v>
      </c>
    </row>
    <row r="107" spans="1:20" x14ac:dyDescent="0.2">
      <c r="A107" s="63" t="s">
        <v>342</v>
      </c>
      <c r="C107" s="35">
        <v>75969</v>
      </c>
      <c r="D107" s="59">
        <v>1</v>
      </c>
      <c r="E107" s="35">
        <v>71742</v>
      </c>
      <c r="F107" s="59">
        <v>0.94435888322868533</v>
      </c>
      <c r="G107" s="35">
        <v>256</v>
      </c>
      <c r="H107" s="59">
        <v>3.3697955745106557E-3</v>
      </c>
      <c r="I107" s="35">
        <v>568</v>
      </c>
      <c r="J107" s="59">
        <v>7.476733930945517E-3</v>
      </c>
      <c r="K107" s="35">
        <v>334</v>
      </c>
      <c r="L107" s="59">
        <v>4.3965301636193707E-3</v>
      </c>
      <c r="M107" s="35">
        <v>12</v>
      </c>
      <c r="N107" s="59">
        <v>1.5795916755518698E-4</v>
      </c>
      <c r="O107" s="35">
        <v>341</v>
      </c>
      <c r="P107" s="59">
        <v>4.4886730113598968E-3</v>
      </c>
      <c r="Q107" s="35">
        <v>2716</v>
      </c>
      <c r="R107" s="54">
        <v>3.5751424923323991E-2</v>
      </c>
      <c r="S107" s="37">
        <v>4227</v>
      </c>
      <c r="T107" s="59">
        <v>5.5641116771314614E-2</v>
      </c>
    </row>
    <row r="108" spans="1:20" x14ac:dyDescent="0.2">
      <c r="A108" s="63" t="s">
        <v>343</v>
      </c>
      <c r="C108" s="35">
        <v>76239</v>
      </c>
      <c r="D108" s="59">
        <v>0.99999999999999989</v>
      </c>
      <c r="E108" s="35">
        <v>61805</v>
      </c>
      <c r="F108" s="59">
        <v>0.81067432678812679</v>
      </c>
      <c r="G108" s="35">
        <v>2815</v>
      </c>
      <c r="H108" s="59">
        <v>3.6923359435459539E-2</v>
      </c>
      <c r="I108" s="35">
        <v>6349</v>
      </c>
      <c r="J108" s="59">
        <v>8.327758758640591E-2</v>
      </c>
      <c r="K108" s="35">
        <v>354</v>
      </c>
      <c r="L108" s="59">
        <v>4.6432928028961552E-3</v>
      </c>
      <c r="M108" s="35">
        <v>41</v>
      </c>
      <c r="N108" s="59">
        <v>5.3778249977045874E-4</v>
      </c>
      <c r="O108" s="35">
        <v>393</v>
      </c>
      <c r="P108" s="59">
        <v>5.1548420099948849E-3</v>
      </c>
      <c r="Q108" s="35">
        <v>4482</v>
      </c>
      <c r="R108" s="54">
        <v>5.8788808877346242E-2</v>
      </c>
      <c r="S108" s="37">
        <v>14434</v>
      </c>
      <c r="T108" s="59">
        <v>0.18932567321187319</v>
      </c>
    </row>
    <row r="109" spans="1:20" x14ac:dyDescent="0.2">
      <c r="A109" s="63" t="s">
        <v>344</v>
      </c>
      <c r="C109" s="35">
        <v>69661</v>
      </c>
      <c r="D109" s="59">
        <v>1</v>
      </c>
      <c r="E109" s="35">
        <v>65141</v>
      </c>
      <c r="F109" s="59">
        <v>0.93511433944387823</v>
      </c>
      <c r="G109" s="35">
        <v>188</v>
      </c>
      <c r="H109" s="59">
        <v>2.6987841116263046E-3</v>
      </c>
      <c r="I109" s="35">
        <v>1185</v>
      </c>
      <c r="J109" s="59">
        <v>1.7010953044027506E-2</v>
      </c>
      <c r="K109" s="35">
        <v>335</v>
      </c>
      <c r="L109" s="59">
        <v>4.8090036031638939E-3</v>
      </c>
      <c r="M109" s="35">
        <v>10</v>
      </c>
      <c r="N109" s="59">
        <v>1.4355234636310131E-4</v>
      </c>
      <c r="O109" s="35">
        <v>307</v>
      </c>
      <c r="P109" s="59">
        <v>4.4070570333472102E-3</v>
      </c>
      <c r="Q109" s="35">
        <v>2495</v>
      </c>
      <c r="R109" s="54">
        <v>3.5816310417593776E-2</v>
      </c>
      <c r="S109" s="37">
        <v>4520</v>
      </c>
      <c r="T109" s="59">
        <v>6.4885660556121785E-2</v>
      </c>
    </row>
    <row r="110" spans="1:20" x14ac:dyDescent="0.2">
      <c r="A110" s="63" t="s">
        <v>345</v>
      </c>
      <c r="C110" s="35">
        <v>68965</v>
      </c>
      <c r="D110" s="59">
        <v>1</v>
      </c>
      <c r="E110" s="35">
        <v>61875</v>
      </c>
      <c r="F110" s="59">
        <v>0.89719422895671719</v>
      </c>
      <c r="G110" s="35">
        <v>1315</v>
      </c>
      <c r="H110" s="59">
        <v>1.9067643007322554E-2</v>
      </c>
      <c r="I110" s="35">
        <v>1738</v>
      </c>
      <c r="J110" s="59">
        <v>2.5201189008917567E-2</v>
      </c>
      <c r="K110" s="35">
        <v>371</v>
      </c>
      <c r="L110" s="59">
        <v>5.3795403465525995E-3</v>
      </c>
      <c r="M110" s="35">
        <v>13</v>
      </c>
      <c r="N110" s="59">
        <v>1.8850141376060322E-4</v>
      </c>
      <c r="O110" s="35">
        <v>347</v>
      </c>
      <c r="P110" s="59">
        <v>5.0315377365330238E-3</v>
      </c>
      <c r="Q110" s="35">
        <v>3306</v>
      </c>
      <c r="R110" s="54">
        <v>4.7937359530196476E-2</v>
      </c>
      <c r="S110" s="37">
        <v>7090</v>
      </c>
      <c r="T110" s="59">
        <v>0.10280577104328283</v>
      </c>
    </row>
    <row r="111" spans="1:20" x14ac:dyDescent="0.2">
      <c r="A111" s="63" t="s">
        <v>346</v>
      </c>
      <c r="C111" s="35">
        <v>68378</v>
      </c>
      <c r="D111" s="59">
        <v>0.99999999999999989</v>
      </c>
      <c r="E111" s="35">
        <v>62206</v>
      </c>
      <c r="F111" s="59">
        <v>0.90973704992833948</v>
      </c>
      <c r="G111" s="35">
        <v>921</v>
      </c>
      <c r="H111" s="59">
        <v>1.346924449384305E-2</v>
      </c>
      <c r="I111" s="35">
        <v>1412</v>
      </c>
      <c r="J111" s="59">
        <v>2.0649916639854923E-2</v>
      </c>
      <c r="K111" s="35">
        <v>838</v>
      </c>
      <c r="L111" s="59">
        <v>1.2255403784843077E-2</v>
      </c>
      <c r="M111" s="35">
        <v>27</v>
      </c>
      <c r="N111" s="59">
        <v>3.9486384509637603E-4</v>
      </c>
      <c r="O111" s="35">
        <v>349</v>
      </c>
      <c r="P111" s="59">
        <v>5.1039808125420459E-3</v>
      </c>
      <c r="Q111" s="35">
        <v>2625</v>
      </c>
      <c r="R111" s="54">
        <v>3.8389540495481003E-2</v>
      </c>
      <c r="S111" s="37">
        <v>6172</v>
      </c>
      <c r="T111" s="59">
        <v>9.0262950071660478E-2</v>
      </c>
    </row>
    <row r="112" spans="1:20" x14ac:dyDescent="0.2">
      <c r="C112" s="15"/>
      <c r="D112" s="12"/>
      <c r="E112" s="15"/>
      <c r="F112" s="12"/>
      <c r="G112" s="15"/>
      <c r="H112" s="12"/>
      <c r="I112" s="15"/>
      <c r="J112" s="12"/>
      <c r="K112" s="15"/>
      <c r="L112" s="12"/>
      <c r="M112" s="15"/>
      <c r="N112" s="12"/>
      <c r="O112" s="15"/>
      <c r="P112" s="12"/>
      <c r="Q112" s="15"/>
      <c r="R112" s="22"/>
    </row>
    <row r="113" spans="1:20" x14ac:dyDescent="0.2">
      <c r="A113" s="72" t="s">
        <v>309</v>
      </c>
      <c r="B113" s="5"/>
      <c r="C113" s="15">
        <f>SUM(C2:C111)</f>
        <v>7914602</v>
      </c>
      <c r="D113" s="12">
        <f>F113+H113+J113+L113+N113+P113+R113</f>
        <v>1</v>
      </c>
      <c r="E113" s="15">
        <f>SUM(E2:E111)</f>
        <v>6021926</v>
      </c>
      <c r="F113" s="12">
        <f>E113/C113</f>
        <v>0.7608627698524828</v>
      </c>
      <c r="G113" s="15">
        <f>SUM(G2:G111)</f>
        <v>1031144</v>
      </c>
      <c r="H113" s="12">
        <f>G113/C113</f>
        <v>0.13028374642211951</v>
      </c>
      <c r="I113" s="15">
        <f>SUM(I2:I111)</f>
        <v>46287</v>
      </c>
      <c r="J113" s="12">
        <f>I113/C113</f>
        <v>5.848304185099895E-3</v>
      </c>
      <c r="K113" s="15">
        <f>SUM(K2:K111)</f>
        <v>260085</v>
      </c>
      <c r="L113" s="12">
        <f>K113/C113</f>
        <v>3.2861412361607063E-2</v>
      </c>
      <c r="M113" s="15">
        <f>SUM(M2:M111)</f>
        <v>2305</v>
      </c>
      <c r="N113" s="12">
        <f>M113/C113</f>
        <v>2.9123384852453732E-4</v>
      </c>
      <c r="O113" s="15">
        <f>SUM(O2:O111)</f>
        <v>154551</v>
      </c>
      <c r="P113" s="12">
        <f>O113/C113</f>
        <v>1.9527324305126145E-2</v>
      </c>
      <c r="Q113" s="15">
        <f>SUM(Q2:Q111)</f>
        <v>398304</v>
      </c>
      <c r="R113" s="12">
        <f>Q113/C113</f>
        <v>5.0325209025040049E-2</v>
      </c>
      <c r="S113" s="15">
        <f>SUM(S2:S111)</f>
        <v>1892676</v>
      </c>
      <c r="T113" s="59">
        <f t="shared" ref="T113" si="0">S113/$C113</f>
        <v>0.2391372301475172</v>
      </c>
    </row>
    <row r="114" spans="1:20" x14ac:dyDescent="0.2">
      <c r="A114" s="72"/>
      <c r="B114" s="5"/>
      <c r="C114" s="15"/>
      <c r="D114" s="12"/>
      <c r="E114" s="15"/>
      <c r="F114" s="12"/>
      <c r="G114" s="15"/>
      <c r="H114" s="12"/>
      <c r="I114" s="15"/>
      <c r="J114" s="12"/>
      <c r="K114" s="15"/>
      <c r="L114" s="12"/>
      <c r="M114" s="15"/>
      <c r="N114" s="12"/>
      <c r="O114" s="15"/>
      <c r="P114" s="12"/>
      <c r="Q114" s="15"/>
      <c r="R114" s="12"/>
      <c r="S114" s="15"/>
      <c r="T114" s="12"/>
    </row>
    <row r="115" spans="1:20" x14ac:dyDescent="0.2">
      <c r="A115" s="72"/>
      <c r="B115" s="5"/>
      <c r="C115" s="15"/>
      <c r="D115" s="12"/>
      <c r="E115" s="15"/>
      <c r="F115" s="12"/>
      <c r="G115" s="15"/>
      <c r="H115" s="12"/>
      <c r="I115" s="15"/>
      <c r="J115" s="12"/>
      <c r="K115" s="15"/>
      <c r="L115" s="12"/>
      <c r="M115" s="15"/>
      <c r="N115" s="12"/>
      <c r="O115" s="15"/>
      <c r="P115" s="12"/>
      <c r="Q115" s="15"/>
      <c r="R115" s="12"/>
      <c r="S115" s="15"/>
      <c r="T115" s="12"/>
    </row>
    <row r="116" spans="1:20" x14ac:dyDescent="0.2">
      <c r="A116" s="72" t="s">
        <v>161</v>
      </c>
      <c r="B116" s="5"/>
      <c r="C116" s="15"/>
      <c r="D116" s="12"/>
      <c r="E116" s="15"/>
      <c r="F116" s="15">
        <f>COUNTIF(F$2:F$111,("&gt;90%"))</f>
        <v>27</v>
      </c>
      <c r="G116" s="15"/>
      <c r="H116" s="15">
        <f>COUNTIF(H$2:H$111,("&gt;90%"))</f>
        <v>2</v>
      </c>
      <c r="I116" s="15"/>
      <c r="J116" s="15">
        <f>COUNTIF(J$2:J$111,("&gt;90%"))</f>
        <v>0</v>
      </c>
      <c r="K116" s="15"/>
      <c r="L116" s="15">
        <f>COUNTIF(L$2:L$111,("&gt;90%"))</f>
        <v>0</v>
      </c>
      <c r="M116" s="15"/>
      <c r="N116" s="15">
        <f>COUNTIF(N$2:N$111,("&gt;90%"))</f>
        <v>0</v>
      </c>
      <c r="O116" s="15"/>
      <c r="P116" s="15">
        <f>COUNTIF(P$2:P$111,("&gt;90%"))</f>
        <v>0</v>
      </c>
      <c r="Q116" s="15"/>
      <c r="R116" s="15">
        <f>COUNTIF(R$2:R$111,("&gt;90%"))</f>
        <v>0</v>
      </c>
      <c r="S116" s="15"/>
      <c r="T116" s="15">
        <f>COUNTIF(T$2:T$111,("&gt;90%"))</f>
        <v>3</v>
      </c>
    </row>
    <row r="117" spans="1:20" x14ac:dyDescent="0.2">
      <c r="A117" s="72" t="s">
        <v>162</v>
      </c>
      <c r="B117" s="5"/>
      <c r="C117" s="15"/>
      <c r="D117" s="12"/>
      <c r="E117" s="15"/>
      <c r="F117" s="15">
        <f>COUNTIF(F$2:F$111,("&gt;80%"))-(F116)</f>
        <v>37</v>
      </c>
      <c r="G117" s="15"/>
      <c r="H117" s="15">
        <f>COUNTIF(H$2:H$111,("&gt;80%"))-(H116)</f>
        <v>1</v>
      </c>
      <c r="I117" s="15"/>
      <c r="J117" s="15">
        <f>COUNTIF(J$2:J$111,("&gt;80%"))-(J116)</f>
        <v>0</v>
      </c>
      <c r="K117" s="15"/>
      <c r="L117" s="15">
        <f>COUNTIF(L$2:L$111,("&gt;80%"))-(L116)</f>
        <v>0</v>
      </c>
      <c r="M117" s="15"/>
      <c r="N117" s="15">
        <f>COUNTIF(N$2:N$111,("&gt;80%"))-(N116)</f>
        <v>0</v>
      </c>
      <c r="O117" s="15"/>
      <c r="P117" s="15">
        <f>COUNTIF(P$2:P$111,("&gt;80%"))-(P116)</f>
        <v>0</v>
      </c>
      <c r="Q117" s="15"/>
      <c r="R117" s="15">
        <f>COUNTIF(R$2:R$111,("&gt;80%"))-(R116)</f>
        <v>0</v>
      </c>
      <c r="S117" s="15"/>
      <c r="T117" s="15">
        <f>COUNTIF(T$2:T$111,("&gt;80%"))-(T116)</f>
        <v>2</v>
      </c>
    </row>
    <row r="118" spans="1:20" x14ac:dyDescent="0.2">
      <c r="A118" s="72" t="s">
        <v>163</v>
      </c>
      <c r="B118" s="5"/>
      <c r="C118" s="15"/>
      <c r="D118" s="12"/>
      <c r="E118" s="15"/>
      <c r="F118" s="15">
        <f>COUNTIF(F$2:F$111,("&gt;70%"))-(SUM(F116:F$117))</f>
        <v>17</v>
      </c>
      <c r="G118" s="15"/>
      <c r="H118" s="15">
        <f>COUNTIF(H$2:H$111,("&gt;70%"))-(SUM(H116:H$117))</f>
        <v>1</v>
      </c>
      <c r="I118" s="15"/>
      <c r="J118" s="15">
        <f>COUNTIF(J$2:J$111,("&gt;70%"))-(SUM(J116:J$117))</f>
        <v>0</v>
      </c>
      <c r="K118" s="15"/>
      <c r="L118" s="15">
        <f>COUNTIF(L$2:L$111,("&gt;70%"))-(SUM(L116:L$117))</f>
        <v>0</v>
      </c>
      <c r="M118" s="15"/>
      <c r="N118" s="15">
        <f>COUNTIF(N$2:N$111,("&gt;70%"))-(SUM(N116:N$117))</f>
        <v>0</v>
      </c>
      <c r="O118" s="15"/>
      <c r="P118" s="15">
        <f>COUNTIF(P$2:P$111,("&gt;70%"))-(SUM(P116:P$117))</f>
        <v>0</v>
      </c>
      <c r="Q118" s="15"/>
      <c r="R118" s="15">
        <f>COUNTIF(R$2:R$111,("&gt;70%"))-(SUM(R116:R$117))</f>
        <v>0</v>
      </c>
      <c r="S118" s="15"/>
      <c r="T118" s="15">
        <f>COUNTIF(T$2:T$111,("&gt;70%"))-(SUM(T116:T$117))</f>
        <v>2</v>
      </c>
    </row>
    <row r="119" spans="1:20" x14ac:dyDescent="0.2">
      <c r="A119" s="72" t="s">
        <v>164</v>
      </c>
      <c r="B119" s="5"/>
      <c r="C119" s="15"/>
      <c r="D119" s="12"/>
      <c r="E119" s="15"/>
      <c r="F119" s="15">
        <f>COUNTIF(F$2:F$111,("&gt;65%"))-(SUM(F$116:F118))</f>
        <v>8</v>
      </c>
      <c r="G119" s="15"/>
      <c r="H119" s="15">
        <f>COUNTIF(H$2:H$111,("&gt;65%"))-(SUM(H$116:H118))</f>
        <v>1</v>
      </c>
      <c r="I119" s="15"/>
      <c r="J119" s="15">
        <f>COUNTIF(J$2:J$111,("&gt;65%"))-(SUM(J$116:J118))</f>
        <v>0</v>
      </c>
      <c r="K119" s="15"/>
      <c r="L119" s="15">
        <f>COUNTIF(L$2:L$111,("&gt;65%"))-(SUM(L$116:L118))</f>
        <v>0</v>
      </c>
      <c r="M119" s="15"/>
      <c r="N119" s="15">
        <f>COUNTIF(N$2:N$111,("&gt;65%"))-(SUM(N$116:N118))</f>
        <v>0</v>
      </c>
      <c r="O119" s="15"/>
      <c r="P119" s="15">
        <f>COUNTIF(P$2:P$111,("&gt;65%"))-(SUM(P$116:P118))</f>
        <v>0</v>
      </c>
      <c r="Q119" s="15"/>
      <c r="R119" s="15">
        <f>COUNTIF(R$2:R$111,("&gt;65%"))-(SUM(R$116:R118))</f>
        <v>0</v>
      </c>
      <c r="S119" s="15"/>
      <c r="T119" s="15">
        <f>COUNTIF(T$2:T$111,("&gt;65%"))-(SUM(T$116:T118))</f>
        <v>4</v>
      </c>
    </row>
    <row r="120" spans="1:20" x14ac:dyDescent="0.2">
      <c r="A120" s="72" t="s">
        <v>165</v>
      </c>
      <c r="B120" s="5"/>
      <c r="C120" s="15"/>
      <c r="D120" s="12"/>
      <c r="E120" s="15"/>
      <c r="F120" s="15">
        <f>COUNTIF(F$2:F$111,("&gt;60%"))-(SUM(F$116:F119))</f>
        <v>5</v>
      </c>
      <c r="G120" s="15"/>
      <c r="H120" s="15">
        <f>COUNTIF(H$2:H$111,("&gt;60%"))-(SUM(H$116:H119))</f>
        <v>2</v>
      </c>
      <c r="I120" s="15"/>
      <c r="J120" s="15">
        <f>COUNTIF(J$2:J$111,("&gt;60%"))-(SUM(J$116:J119))</f>
        <v>0</v>
      </c>
      <c r="K120" s="15"/>
      <c r="L120" s="15">
        <f>COUNTIF(L$2:L$111,("&gt;60%"))-(SUM(L$116:L119))</f>
        <v>0</v>
      </c>
      <c r="M120" s="15"/>
      <c r="N120" s="15">
        <f>COUNTIF(N$2:N$111,("&gt;60%"))-(SUM(N$116:N119))</f>
        <v>0</v>
      </c>
      <c r="O120" s="15"/>
      <c r="P120" s="15">
        <f>COUNTIF(P$2:P$111,("&gt;60%"))-(SUM(P$116:P119))</f>
        <v>0</v>
      </c>
      <c r="Q120" s="15"/>
      <c r="R120" s="15">
        <f>COUNTIF(R$2:R$111,("&gt;60%"))-(SUM(R$116:R119))</f>
        <v>0</v>
      </c>
      <c r="S120" s="15"/>
      <c r="T120" s="15">
        <f>COUNTIF(T$2:T$111,("&gt;60%"))-(SUM(T$116:T119))</f>
        <v>1</v>
      </c>
    </row>
    <row r="121" spans="1:20" x14ac:dyDescent="0.2">
      <c r="A121" s="72" t="s">
        <v>166</v>
      </c>
      <c r="B121" s="5"/>
      <c r="C121" s="15"/>
      <c r="D121" s="12"/>
      <c r="E121" s="15"/>
      <c r="F121" s="15">
        <f>COUNTIF(F$2:F$111,("&gt;55%"))-(SUM(F$116:F120))</f>
        <v>2</v>
      </c>
      <c r="G121" s="15"/>
      <c r="H121" s="15">
        <f>COUNTIF(H$2:H$111,("&gt;55%"))-(SUM(H$116:H120))</f>
        <v>2</v>
      </c>
      <c r="I121" s="15"/>
      <c r="J121" s="15">
        <f>COUNTIF(J$2:J$111,("&gt;55%"))-(SUM(J$116:J120))</f>
        <v>0</v>
      </c>
      <c r="K121" s="15"/>
      <c r="L121" s="15">
        <f>COUNTIF(L$2:L$111,("&gt;55%"))-(SUM(L$116:L120))</f>
        <v>0</v>
      </c>
      <c r="M121" s="15"/>
      <c r="N121" s="15">
        <f>COUNTIF(N$2:N$111,("&gt;55%"))-(SUM(N$116:N120))</f>
        <v>0</v>
      </c>
      <c r="O121" s="15"/>
      <c r="P121" s="15">
        <f>COUNTIF(P$2:P$111,("&gt;55%"))-(SUM(P$116:P120))</f>
        <v>0</v>
      </c>
      <c r="Q121" s="15"/>
      <c r="R121" s="15">
        <f>COUNTIF(R$2:R$111,("&gt;55%"))-(SUM(R$116:R120))</f>
        <v>0</v>
      </c>
      <c r="S121" s="15"/>
      <c r="T121" s="15">
        <f>COUNTIF(T$2:T$111,("&gt;55%"))-(SUM(T$116:T120))</f>
        <v>1</v>
      </c>
    </row>
    <row r="122" spans="1:20" ht="13.5" thickBot="1" x14ac:dyDescent="0.25">
      <c r="A122" s="73" t="s">
        <v>167</v>
      </c>
      <c r="B122" s="31"/>
      <c r="C122" s="32"/>
      <c r="D122" s="33"/>
      <c r="E122" s="32"/>
      <c r="F122" s="32">
        <f>COUNTIF(F$2:F$111,("&gt;50%"))-(SUM(F$116:F121))</f>
        <v>1</v>
      </c>
      <c r="G122" s="32"/>
      <c r="H122" s="32">
        <f>COUNTIF(H$2:H$111,("&gt;50%"))-(SUM(H$116:H121))</f>
        <v>2</v>
      </c>
      <c r="I122" s="32"/>
      <c r="J122" s="32">
        <f>COUNTIF(J$2:J$111,("&gt;50%"))-(SUM(J$116:J121))</f>
        <v>0</v>
      </c>
      <c r="K122" s="32"/>
      <c r="L122" s="32">
        <f>COUNTIF(L$2:L$111,("&gt;50%"))-(SUM(L$116:L121))</f>
        <v>0</v>
      </c>
      <c r="M122" s="32"/>
      <c r="N122" s="32">
        <f>COUNTIF(N$2:N$111,("&gt;50%"))-(SUM(N$116:N121))</f>
        <v>0</v>
      </c>
      <c r="O122" s="32"/>
      <c r="P122" s="32">
        <f>COUNTIF(P$2:P$111,("&gt;50%"))-(SUM(P$116:P121))</f>
        <v>0</v>
      </c>
      <c r="Q122" s="32"/>
      <c r="R122" s="32">
        <f>COUNTIF(R$2:R$111,("&gt;50%"))-(SUM(R$116:R121))</f>
        <v>0</v>
      </c>
      <c r="S122" s="32"/>
      <c r="T122" s="32">
        <f>COUNTIF(T$2:T$111,("&gt;50%"))-(SUM(T$116:T121))</f>
        <v>0</v>
      </c>
    </row>
    <row r="123" spans="1:20" ht="13.5" thickTop="1" x14ac:dyDescent="0.2">
      <c r="A123" s="72" t="s">
        <v>168</v>
      </c>
      <c r="B123" s="5"/>
      <c r="C123" s="15"/>
      <c r="D123" s="12"/>
      <c r="E123" s="15"/>
      <c r="F123" s="15">
        <f>COUNTIF(F$2:F$111,("&gt;45%"))-(SUM(F$116:F122))</f>
        <v>0</v>
      </c>
      <c r="G123" s="15"/>
      <c r="H123" s="15">
        <f>COUNTIF(H$2:H$111,("&gt;45%"))-(SUM(H$116:H122))</f>
        <v>1</v>
      </c>
      <c r="I123" s="15"/>
      <c r="J123" s="15">
        <f>COUNTIF(J$2:J$111,("&gt;45%"))-(SUM(J$116:J122))</f>
        <v>0</v>
      </c>
      <c r="K123" s="15"/>
      <c r="L123" s="15">
        <f>COUNTIF(L$2:L$111,("&gt;45%"))-(SUM(L$116:L122))</f>
        <v>0</v>
      </c>
      <c r="M123" s="15"/>
      <c r="N123" s="15">
        <f>COUNTIF(N$2:N$111,("&gt;45%"))-(SUM(N$116:N122))</f>
        <v>0</v>
      </c>
      <c r="O123" s="15"/>
      <c r="P123" s="15">
        <f>COUNTIF(P$2:P$111,("&gt;45%"))-(SUM(P$116:P122))</f>
        <v>0</v>
      </c>
      <c r="Q123" s="15"/>
      <c r="R123" s="15">
        <f>COUNTIF(R$2:R$111,("&gt;45%"))-(SUM(R$116:R122))</f>
        <v>0</v>
      </c>
      <c r="S123" s="15"/>
      <c r="T123" s="15">
        <f>COUNTIF(T$2:T$111,("&gt;45%"))-(SUM(T$116:T122))</f>
        <v>1</v>
      </c>
    </row>
    <row r="124" spans="1:20" x14ac:dyDescent="0.2">
      <c r="A124" s="72" t="s">
        <v>310</v>
      </c>
      <c r="B124" s="5"/>
      <c r="C124" s="15"/>
      <c r="D124" s="12"/>
      <c r="E124" s="15"/>
      <c r="F124" s="15">
        <f>COUNTIF(F$2:F$111,("&gt;40%"))-(SUM(F$116:F123))</f>
        <v>1</v>
      </c>
      <c r="G124" s="15"/>
      <c r="H124" s="15">
        <f>COUNTIF(H$2:H$111,("&gt;40%"))-(SUM(H$116:H123))</f>
        <v>0</v>
      </c>
      <c r="I124" s="15"/>
      <c r="J124" s="15">
        <f>COUNTIF(J$2:J$111,("&gt;40%"))-(SUM(J$116:J123))</f>
        <v>0</v>
      </c>
      <c r="K124" s="15"/>
      <c r="L124" s="15">
        <f>COUNTIF(L$2:L$111,("&gt;40%"))-(SUM(L$116:L123))</f>
        <v>0</v>
      </c>
      <c r="M124" s="15"/>
      <c r="N124" s="15">
        <f>COUNTIF(N$2:N$111,("&gt;40%"))-(SUM(N$116:N123))</f>
        <v>0</v>
      </c>
      <c r="O124" s="15"/>
      <c r="P124" s="15">
        <f>COUNTIF(P$2:P$111,("&gt;40%"))-(SUM(P$116:P123))</f>
        <v>0</v>
      </c>
      <c r="Q124" s="15"/>
      <c r="R124" s="15">
        <f>COUNTIF(R$2:R$111,("&gt;40%"))-(SUM(R$116:R123))</f>
        <v>0</v>
      </c>
      <c r="S124" s="15"/>
      <c r="T124" s="15">
        <f>COUNTIF(T$2:T$111,("&gt;40%"))-(SUM(T$116:T123))</f>
        <v>2</v>
      </c>
    </row>
    <row r="125" spans="1:20" x14ac:dyDescent="0.2">
      <c r="A125" s="72" t="s">
        <v>169</v>
      </c>
      <c r="B125" s="5"/>
      <c r="C125" s="15"/>
      <c r="D125" s="12"/>
      <c r="E125" s="15"/>
      <c r="F125" s="15">
        <f>COUNTIF(F$2:F$111,("&gt;35%"))-(SUM(F$116:F124))</f>
        <v>1</v>
      </c>
      <c r="G125" s="15"/>
      <c r="H125" s="15">
        <f>COUNTIF(H$2:H$111,("&gt;35%"))-(SUM(H$116:H124))</f>
        <v>0</v>
      </c>
      <c r="I125" s="15"/>
      <c r="J125" s="15">
        <f>COUNTIF(J$2:J$111,("&gt;35%"))-(SUM(J$116:J124))</f>
        <v>0</v>
      </c>
      <c r="K125" s="15"/>
      <c r="L125" s="15">
        <f>COUNTIF(L$2:L$111,("&gt;35%"))-(SUM(L$116:L124))</f>
        <v>0</v>
      </c>
      <c r="M125" s="15"/>
      <c r="N125" s="15">
        <f>COUNTIF(N$2:N$111,("&gt;35%"))-(SUM(N$116:N124))</f>
        <v>0</v>
      </c>
      <c r="O125" s="15"/>
      <c r="P125" s="15">
        <f>COUNTIF(P$2:P$111,("&gt;35%"))-(SUM(P$116:P124))</f>
        <v>0</v>
      </c>
      <c r="Q125" s="15"/>
      <c r="R125" s="15">
        <f>COUNTIF(R$2:R$111,("&gt;35%"))-(SUM(R$116:R124))</f>
        <v>0</v>
      </c>
      <c r="S125" s="15"/>
      <c r="T125" s="15">
        <f>COUNTIF(T$2:T$111,("&gt;35%"))-(SUM(T$116:T124))</f>
        <v>5</v>
      </c>
    </row>
    <row r="126" spans="1:20" x14ac:dyDescent="0.2">
      <c r="A126" s="72" t="s">
        <v>311</v>
      </c>
      <c r="B126" s="5"/>
      <c r="C126" s="15"/>
      <c r="D126" s="12"/>
      <c r="E126" s="15"/>
      <c r="F126" s="15">
        <f>COUNTIF(F$2:F$111,("&gt;30%"))-(SUM(F$116:F125))</f>
        <v>4</v>
      </c>
      <c r="G126" s="15"/>
      <c r="H126" s="15">
        <f>COUNTIF(H$2:H$111,("&gt;30%"))-(SUM(H$116:H125))</f>
        <v>2</v>
      </c>
      <c r="I126" s="15"/>
      <c r="J126" s="15">
        <f>COUNTIF(J$2:J$111,("&gt;30%"))-(SUM(J$116:J125))</f>
        <v>0</v>
      </c>
      <c r="K126" s="15"/>
      <c r="L126" s="15">
        <f>COUNTIF(L$2:L$111,("&gt;30%"))-(SUM(L$116:L125))</f>
        <v>0</v>
      </c>
      <c r="M126" s="15"/>
      <c r="N126" s="15">
        <f>COUNTIF(N$2:N$111,("&gt;30%"))-(SUM(N$116:N125))</f>
        <v>0</v>
      </c>
      <c r="O126" s="15"/>
      <c r="P126" s="15">
        <f>COUNTIF(P$2:P$111,("&gt;30%"))-(SUM(P$116:P125))</f>
        <v>0</v>
      </c>
      <c r="Q126" s="15"/>
      <c r="R126" s="15">
        <f>COUNTIF(R$2:R$111,("&gt;30%"))-(SUM(R$116:R125))</f>
        <v>0</v>
      </c>
      <c r="S126" s="15"/>
      <c r="T126" s="15">
        <f>COUNTIF(T$2:T$111,("&gt;30%"))-(SUM(T$116:T125))</f>
        <v>8</v>
      </c>
    </row>
    <row r="127" spans="1:20" x14ac:dyDescent="0.2">
      <c r="A127" s="72" t="s">
        <v>170</v>
      </c>
      <c r="B127" s="5"/>
      <c r="C127" s="15"/>
      <c r="D127" s="12"/>
      <c r="E127" s="15"/>
      <c r="F127" s="15">
        <f>COUNTIF(F$2:F$111,("&gt;20%"))-(SUM(F$116:F126))</f>
        <v>2</v>
      </c>
      <c r="G127" s="15"/>
      <c r="H127" s="15">
        <f>COUNTIF(H$2:H$111,("&gt;20%"))-(SUM(H$116:H126))</f>
        <v>10</v>
      </c>
      <c r="I127" s="15"/>
      <c r="J127" s="15">
        <f>COUNTIF(J$2:J$111,("&gt;20%"))-(SUM(J$116:J126))</f>
        <v>0</v>
      </c>
      <c r="K127" s="15"/>
      <c r="L127" s="15">
        <f>COUNTIF(L$2:L$111,("&gt;20%"))-(SUM(L$116:L126))</f>
        <v>1</v>
      </c>
      <c r="M127" s="15"/>
      <c r="N127" s="15">
        <f>COUNTIF(N$2:N$111,("&gt;20%"))-(SUM(N$116:N126))</f>
        <v>0</v>
      </c>
      <c r="O127" s="15"/>
      <c r="P127" s="15">
        <f>COUNTIF(P$2:P$111,("&gt;20%"))-(SUM(P$116:P126))</f>
        <v>0</v>
      </c>
      <c r="Q127" s="15"/>
      <c r="R127" s="15">
        <f>COUNTIF(R$2:R$111,("&gt;20%"))-(SUM(R$116:R126))</f>
        <v>0</v>
      </c>
      <c r="S127" s="15"/>
      <c r="T127" s="15">
        <f>COUNTIF(T$2:T$111,("&gt;20%"))-(SUM(T$116:T126))</f>
        <v>17</v>
      </c>
    </row>
    <row r="128" spans="1:20" x14ac:dyDescent="0.2">
      <c r="A128" s="72" t="s">
        <v>171</v>
      </c>
      <c r="B128" s="5"/>
      <c r="C128" s="15"/>
      <c r="D128" s="12"/>
      <c r="E128" s="15"/>
      <c r="F128" s="15">
        <f>COUNTIF(F$2:F$111,("&gt;10%"))-(SUM(F$116:F127))</f>
        <v>2</v>
      </c>
      <c r="G128" s="15"/>
      <c r="H128" s="15">
        <f>COUNTIF(H$2:H$111,("&gt;10%"))-(SUM(H$116:H127))</f>
        <v>12</v>
      </c>
      <c r="I128" s="15"/>
      <c r="J128" s="15">
        <f>COUNTIF(J$2:J$111,("&gt;10%"))-(SUM(J$116:J127))</f>
        <v>0</v>
      </c>
      <c r="K128" s="15"/>
      <c r="L128" s="15">
        <f>COUNTIF(L$2:L$111,("&gt;10%"))-(SUM(L$116:L127))</f>
        <v>10</v>
      </c>
      <c r="M128" s="15"/>
      <c r="N128" s="15">
        <f>COUNTIF(N$2:N$111,("&gt;10%"))-(SUM(N$116:N127))</f>
        <v>0</v>
      </c>
      <c r="O128" s="15"/>
      <c r="P128" s="15">
        <f>COUNTIF(P$2:P$111,("&gt;10%"))-(SUM(P$116:P127))</f>
        <v>2</v>
      </c>
      <c r="Q128" s="15"/>
      <c r="R128" s="15">
        <f>COUNTIF(R$2:R$111,("&gt;10%"))-(SUM(R$116:R127))</f>
        <v>0</v>
      </c>
      <c r="S128" s="15"/>
      <c r="T128" s="15">
        <f>COUNTIF(T$2:T$111,("&gt;10%"))-(SUM(T$116:T127))</f>
        <v>37</v>
      </c>
    </row>
    <row r="129" spans="1:20" x14ac:dyDescent="0.2">
      <c r="A129" s="72" t="s">
        <v>172</v>
      </c>
      <c r="B129" s="5"/>
      <c r="C129" s="15"/>
      <c r="D129" s="12"/>
      <c r="E129" s="15"/>
      <c r="F129" s="15">
        <f>COUNTIF(F$2:F$111,("&lt;10%"))</f>
        <v>3</v>
      </c>
      <c r="G129" s="15"/>
      <c r="H129" s="15">
        <f>COUNTIF(H$2:H$111,("&lt;10%"))</f>
        <v>74</v>
      </c>
      <c r="I129" s="15"/>
      <c r="J129" s="15">
        <f>COUNTIF(J$2:J$111,("&lt;10%"))</f>
        <v>110</v>
      </c>
      <c r="K129" s="15"/>
      <c r="L129" s="15">
        <f>COUNTIF(L$2:L$111,("&lt;10%"))</f>
        <v>99</v>
      </c>
      <c r="M129" s="15"/>
      <c r="N129" s="15">
        <f>COUNTIF(N$2:N$111,("&lt;10%"))</f>
        <v>110</v>
      </c>
      <c r="O129" s="15"/>
      <c r="P129" s="15">
        <f>COUNTIF(P$2:P$111,("&lt;10%"))</f>
        <v>108</v>
      </c>
      <c r="Q129" s="15"/>
      <c r="R129" s="15">
        <f>COUNTIF(R$2:R$111,("&lt;10%"))</f>
        <v>110</v>
      </c>
      <c r="S129" s="15"/>
      <c r="T129" s="15">
        <f>COUNTIF(T$2:T$111,("&lt;10%"))</f>
        <v>27</v>
      </c>
    </row>
    <row r="130" spans="1:20" x14ac:dyDescent="0.2">
      <c r="B130" s="5"/>
      <c r="C130" s="15"/>
      <c r="D130" s="12"/>
      <c r="E130" s="15"/>
      <c r="F130" s="12"/>
      <c r="G130" s="15"/>
      <c r="H130" s="12"/>
      <c r="I130" s="15"/>
      <c r="J130" s="12"/>
      <c r="K130" s="15"/>
      <c r="L130" s="12"/>
      <c r="M130" s="15"/>
      <c r="N130" s="12"/>
      <c r="O130" s="15"/>
      <c r="P130" s="12"/>
      <c r="Q130" s="15"/>
      <c r="R130" s="12"/>
      <c r="S130" s="15"/>
      <c r="T130" s="12"/>
    </row>
    <row r="131" spans="1:20" x14ac:dyDescent="0.2">
      <c r="C131" s="15"/>
      <c r="D131" s="12"/>
      <c r="E131" s="15"/>
      <c r="F131" s="12"/>
      <c r="G131" s="15"/>
      <c r="H131" s="12"/>
      <c r="I131" s="15"/>
      <c r="J131" s="12"/>
      <c r="K131" s="15"/>
      <c r="L131" s="12"/>
      <c r="M131" s="15"/>
      <c r="N131" s="12"/>
      <c r="O131" s="15"/>
      <c r="P131" s="12"/>
      <c r="Q131" s="15"/>
      <c r="R131" s="22"/>
    </row>
    <row r="132" spans="1:20" x14ac:dyDescent="0.2">
      <c r="C132" s="15"/>
      <c r="D132" s="12"/>
      <c r="E132" s="15"/>
      <c r="F132" s="12"/>
      <c r="G132" s="15"/>
      <c r="H132" s="12"/>
      <c r="I132" s="15"/>
      <c r="J132" s="12"/>
      <c r="K132" s="15"/>
      <c r="L132" s="12"/>
      <c r="M132" s="15"/>
      <c r="N132" s="12"/>
      <c r="O132" s="15"/>
      <c r="P132" s="12"/>
      <c r="Q132" s="15"/>
      <c r="R132" s="22"/>
    </row>
    <row r="133" spans="1:20" x14ac:dyDescent="0.2">
      <c r="C133" s="15"/>
      <c r="D133" s="12"/>
      <c r="E133" s="15"/>
      <c r="F133" s="12"/>
      <c r="G133" s="15"/>
      <c r="H133" s="12"/>
      <c r="I133" s="15"/>
      <c r="J133" s="12"/>
      <c r="K133" s="15"/>
      <c r="L133" s="12"/>
      <c r="M133" s="15"/>
      <c r="N133" s="12"/>
      <c r="O133" s="15"/>
      <c r="P133" s="12"/>
      <c r="Q133" s="15"/>
      <c r="R133" s="22"/>
    </row>
    <row r="134" spans="1:20" x14ac:dyDescent="0.2">
      <c r="C134" s="15"/>
      <c r="D134" s="12"/>
      <c r="E134" s="15"/>
      <c r="F134" s="12"/>
      <c r="G134" s="15"/>
      <c r="H134" s="12"/>
      <c r="I134" s="15"/>
      <c r="J134" s="12"/>
      <c r="K134" s="15"/>
      <c r="L134" s="12"/>
      <c r="M134" s="15"/>
      <c r="N134" s="12"/>
      <c r="O134" s="15"/>
      <c r="P134" s="12"/>
      <c r="Q134" s="15"/>
      <c r="R134" s="22"/>
    </row>
    <row r="135" spans="1:20" x14ac:dyDescent="0.2">
      <c r="C135" s="15"/>
      <c r="D135" s="12"/>
      <c r="E135" s="15"/>
      <c r="F135" s="12"/>
      <c r="G135" s="15"/>
      <c r="H135" s="12"/>
      <c r="I135" s="15"/>
      <c r="J135" s="12"/>
      <c r="K135" s="15"/>
      <c r="L135" s="12"/>
      <c r="M135" s="15"/>
      <c r="N135" s="12"/>
      <c r="O135" s="15"/>
      <c r="P135" s="12"/>
      <c r="Q135" s="15"/>
      <c r="R135" s="22"/>
    </row>
    <row r="136" spans="1:20" x14ac:dyDescent="0.2">
      <c r="C136" s="15"/>
      <c r="D136" s="12"/>
      <c r="E136" s="15"/>
      <c r="F136" s="12"/>
      <c r="G136" s="15"/>
      <c r="H136" s="12"/>
      <c r="I136" s="15"/>
      <c r="J136" s="12"/>
      <c r="K136" s="15"/>
      <c r="L136" s="12"/>
      <c r="M136" s="15"/>
      <c r="N136" s="12"/>
      <c r="O136" s="15"/>
      <c r="P136" s="12"/>
      <c r="Q136" s="15"/>
      <c r="R136" s="22"/>
    </row>
    <row r="137" spans="1:20" x14ac:dyDescent="0.2">
      <c r="C137" s="15"/>
      <c r="D137" s="12"/>
      <c r="E137" s="15"/>
      <c r="F137" s="12"/>
      <c r="G137" s="15"/>
      <c r="H137" s="12"/>
      <c r="I137" s="15"/>
      <c r="J137" s="12"/>
      <c r="K137" s="15"/>
      <c r="L137" s="12"/>
      <c r="M137" s="15"/>
      <c r="N137" s="12"/>
      <c r="O137" s="15"/>
      <c r="P137" s="12"/>
      <c r="Q137" s="15"/>
      <c r="R137" s="22"/>
    </row>
    <row r="138" spans="1:20" x14ac:dyDescent="0.2">
      <c r="C138" s="15"/>
      <c r="D138" s="12"/>
      <c r="E138" s="15"/>
      <c r="F138" s="12"/>
      <c r="G138" s="15"/>
      <c r="H138" s="12"/>
      <c r="I138" s="15"/>
      <c r="J138" s="12"/>
      <c r="K138" s="15"/>
      <c r="L138" s="12"/>
      <c r="M138" s="15"/>
      <c r="N138" s="12"/>
      <c r="O138" s="15"/>
      <c r="P138" s="12"/>
      <c r="Q138" s="15"/>
      <c r="R138" s="22"/>
    </row>
    <row r="139" spans="1:20" x14ac:dyDescent="0.2">
      <c r="C139" s="15"/>
      <c r="D139" s="12"/>
      <c r="E139" s="15"/>
      <c r="F139" s="12"/>
      <c r="G139" s="15"/>
      <c r="H139" s="12"/>
      <c r="I139" s="15"/>
      <c r="J139" s="12"/>
      <c r="K139" s="15"/>
      <c r="L139" s="12"/>
      <c r="M139" s="15"/>
      <c r="N139" s="12"/>
      <c r="O139" s="15"/>
      <c r="P139" s="12"/>
      <c r="Q139" s="15"/>
      <c r="R139" s="22"/>
    </row>
    <row r="140" spans="1:20" x14ac:dyDescent="0.2">
      <c r="C140" s="15"/>
      <c r="D140" s="12"/>
      <c r="E140" s="15"/>
      <c r="F140" s="12"/>
      <c r="G140" s="15"/>
      <c r="H140" s="12"/>
      <c r="I140" s="15"/>
      <c r="J140" s="12"/>
      <c r="K140" s="15"/>
      <c r="L140" s="12"/>
      <c r="M140" s="15"/>
      <c r="N140" s="12"/>
      <c r="O140" s="15"/>
      <c r="P140" s="12"/>
      <c r="Q140" s="15"/>
      <c r="R140" s="22"/>
    </row>
    <row r="141" spans="1:20" x14ac:dyDescent="0.2">
      <c r="C141" s="15"/>
      <c r="D141" s="12"/>
      <c r="E141" s="15"/>
      <c r="F141" s="12"/>
      <c r="G141" s="15"/>
      <c r="H141" s="12"/>
      <c r="I141" s="15"/>
      <c r="J141" s="12"/>
      <c r="K141" s="15"/>
      <c r="L141" s="12"/>
      <c r="M141" s="15"/>
      <c r="N141" s="12"/>
      <c r="O141" s="15"/>
      <c r="P141" s="12"/>
      <c r="Q141" s="15"/>
      <c r="R141" s="22"/>
    </row>
    <row r="142" spans="1:20" x14ac:dyDescent="0.2">
      <c r="C142" s="15"/>
      <c r="D142" s="12"/>
      <c r="E142" s="15"/>
      <c r="F142" s="12"/>
      <c r="G142" s="15"/>
      <c r="H142" s="12"/>
      <c r="I142" s="15"/>
      <c r="J142" s="12"/>
      <c r="K142" s="15"/>
      <c r="L142" s="12"/>
      <c r="M142" s="15"/>
      <c r="N142" s="12"/>
      <c r="O142" s="15"/>
      <c r="P142" s="12"/>
      <c r="Q142" s="15"/>
      <c r="R142" s="22"/>
    </row>
    <row r="143" spans="1:20" x14ac:dyDescent="0.2">
      <c r="C143" s="15"/>
      <c r="D143" s="12"/>
      <c r="E143" s="15"/>
      <c r="F143" s="12"/>
      <c r="G143" s="15"/>
      <c r="H143" s="12"/>
      <c r="I143" s="15"/>
      <c r="J143" s="12"/>
      <c r="K143" s="15"/>
      <c r="L143" s="12"/>
      <c r="M143" s="15"/>
      <c r="N143" s="12"/>
      <c r="O143" s="15"/>
      <c r="P143" s="12"/>
      <c r="Q143" s="15"/>
      <c r="R143" s="22"/>
    </row>
    <row r="144" spans="1:20" x14ac:dyDescent="0.2">
      <c r="C144" s="15"/>
      <c r="D144" s="12"/>
      <c r="E144" s="15"/>
      <c r="F144" s="12"/>
      <c r="G144" s="15"/>
      <c r="H144" s="12"/>
      <c r="I144" s="15"/>
      <c r="J144" s="12"/>
      <c r="K144" s="15"/>
      <c r="L144" s="12"/>
      <c r="M144" s="15"/>
      <c r="N144" s="12"/>
      <c r="O144" s="15"/>
      <c r="P144" s="12"/>
      <c r="Q144" s="15"/>
      <c r="R144" s="22"/>
    </row>
    <row r="145" spans="3:18" x14ac:dyDescent="0.2">
      <c r="C145" s="15"/>
      <c r="D145" s="12"/>
      <c r="E145" s="15"/>
      <c r="F145" s="12"/>
      <c r="G145" s="15"/>
      <c r="H145" s="12"/>
      <c r="I145" s="15"/>
      <c r="J145" s="12"/>
      <c r="K145" s="15"/>
      <c r="L145" s="12"/>
      <c r="M145" s="15"/>
      <c r="N145" s="12"/>
      <c r="O145" s="15"/>
      <c r="P145" s="12"/>
      <c r="Q145" s="15"/>
      <c r="R145" s="22"/>
    </row>
    <row r="146" spans="3:18" x14ac:dyDescent="0.2">
      <c r="C146" s="15"/>
      <c r="D146" s="12"/>
      <c r="E146" s="15"/>
      <c r="F146" s="12"/>
      <c r="G146" s="15"/>
      <c r="H146" s="12"/>
      <c r="I146" s="15"/>
      <c r="J146" s="12"/>
      <c r="K146" s="15"/>
      <c r="L146" s="12"/>
      <c r="M146" s="15"/>
      <c r="N146" s="12"/>
      <c r="O146" s="15"/>
      <c r="P146" s="12"/>
      <c r="Q146" s="15"/>
      <c r="R146" s="22"/>
    </row>
    <row r="147" spans="3:18" x14ac:dyDescent="0.2">
      <c r="C147" s="15"/>
      <c r="D147" s="12"/>
      <c r="E147" s="15"/>
      <c r="F147" s="12"/>
      <c r="G147" s="15"/>
      <c r="H147" s="12"/>
      <c r="I147" s="15"/>
      <c r="J147" s="12"/>
      <c r="K147" s="15"/>
      <c r="L147" s="12"/>
      <c r="M147" s="15"/>
      <c r="N147" s="12"/>
      <c r="O147" s="15"/>
      <c r="P147" s="12"/>
      <c r="Q147" s="15"/>
      <c r="R147" s="22"/>
    </row>
    <row r="148" spans="3:18" x14ac:dyDescent="0.2">
      <c r="C148" s="15"/>
      <c r="D148" s="12"/>
      <c r="E148" s="15"/>
      <c r="F148" s="12"/>
      <c r="G148" s="15"/>
      <c r="H148" s="12"/>
      <c r="I148" s="15"/>
      <c r="J148" s="12"/>
      <c r="K148" s="15"/>
      <c r="L148" s="12"/>
      <c r="M148" s="15"/>
      <c r="N148" s="12"/>
      <c r="O148" s="15"/>
      <c r="P148" s="12"/>
      <c r="Q148" s="15"/>
      <c r="R148" s="22"/>
    </row>
    <row r="149" spans="3:18" x14ac:dyDescent="0.2">
      <c r="C149" s="15"/>
      <c r="D149" s="12"/>
      <c r="E149" s="15"/>
      <c r="F149" s="12"/>
      <c r="G149" s="15"/>
      <c r="H149" s="12"/>
      <c r="I149" s="15"/>
      <c r="J149" s="12"/>
      <c r="K149" s="15"/>
      <c r="L149" s="12"/>
      <c r="M149" s="15"/>
      <c r="N149" s="12"/>
      <c r="O149" s="15"/>
      <c r="P149" s="12"/>
      <c r="Q149" s="15"/>
      <c r="R149" s="22"/>
    </row>
    <row r="150" spans="3:18" x14ac:dyDescent="0.2">
      <c r="C150" s="15"/>
      <c r="D150" s="12"/>
      <c r="E150" s="15"/>
      <c r="F150" s="12"/>
      <c r="G150" s="15"/>
      <c r="H150" s="12"/>
      <c r="I150" s="15"/>
      <c r="J150" s="12"/>
      <c r="K150" s="15"/>
      <c r="L150" s="12"/>
      <c r="M150" s="15"/>
      <c r="N150" s="12"/>
      <c r="O150" s="15"/>
      <c r="P150" s="12"/>
      <c r="Q150" s="15"/>
      <c r="R150" s="22"/>
    </row>
    <row r="151" spans="3:18" x14ac:dyDescent="0.2">
      <c r="C151" s="15"/>
      <c r="D151" s="12"/>
      <c r="E151" s="15"/>
      <c r="F151" s="12"/>
      <c r="G151" s="15"/>
      <c r="H151" s="12"/>
      <c r="I151" s="15"/>
      <c r="J151" s="12"/>
      <c r="K151" s="15"/>
      <c r="L151" s="12"/>
      <c r="M151" s="15"/>
      <c r="N151" s="12"/>
      <c r="O151" s="15"/>
      <c r="P151" s="12"/>
      <c r="Q151" s="15"/>
      <c r="R151" s="22"/>
    </row>
    <row r="152" spans="3:18" x14ac:dyDescent="0.2">
      <c r="C152" s="15"/>
      <c r="D152" s="12"/>
      <c r="E152" s="15"/>
      <c r="F152" s="12"/>
      <c r="G152" s="15"/>
      <c r="H152" s="12"/>
      <c r="I152" s="15"/>
      <c r="J152" s="12"/>
      <c r="K152" s="15"/>
      <c r="L152" s="12"/>
      <c r="M152" s="15"/>
      <c r="N152" s="12"/>
      <c r="O152" s="15"/>
      <c r="P152" s="12"/>
      <c r="Q152" s="15"/>
      <c r="R152" s="22"/>
    </row>
    <row r="153" spans="3:18" x14ac:dyDescent="0.2">
      <c r="C153" s="15"/>
      <c r="D153" s="12"/>
      <c r="E153" s="15"/>
      <c r="F153" s="12"/>
      <c r="G153" s="15"/>
      <c r="H153" s="12"/>
      <c r="I153" s="15"/>
      <c r="J153" s="12"/>
      <c r="K153" s="15"/>
      <c r="L153" s="12"/>
      <c r="M153" s="15"/>
      <c r="N153" s="12"/>
      <c r="O153" s="15"/>
      <c r="P153" s="12"/>
      <c r="Q153" s="15"/>
      <c r="R153" s="22"/>
    </row>
    <row r="154" spans="3:18" x14ac:dyDescent="0.2">
      <c r="C154" s="15"/>
      <c r="D154" s="12"/>
      <c r="E154" s="15"/>
      <c r="F154" s="12"/>
      <c r="G154" s="15"/>
      <c r="H154" s="12"/>
      <c r="I154" s="15"/>
      <c r="J154" s="12"/>
      <c r="K154" s="15"/>
      <c r="L154" s="12"/>
      <c r="M154" s="15"/>
      <c r="N154" s="12"/>
      <c r="O154" s="15"/>
      <c r="P154" s="12"/>
      <c r="Q154" s="15"/>
      <c r="R154" s="22"/>
    </row>
    <row r="155" spans="3:18" x14ac:dyDescent="0.2">
      <c r="C155" s="15"/>
      <c r="D155" s="12"/>
      <c r="E155" s="15"/>
      <c r="F155" s="12"/>
      <c r="G155" s="15"/>
      <c r="H155" s="12"/>
      <c r="I155" s="15"/>
      <c r="J155" s="12"/>
      <c r="K155" s="15"/>
      <c r="L155" s="12"/>
      <c r="M155" s="15"/>
      <c r="N155" s="12"/>
      <c r="O155" s="15"/>
      <c r="P155" s="12"/>
      <c r="Q155" s="15"/>
      <c r="R155" s="22"/>
    </row>
    <row r="156" spans="3:18" x14ac:dyDescent="0.2">
      <c r="C156" s="15"/>
      <c r="D156" s="12"/>
      <c r="E156" s="15"/>
      <c r="F156" s="12"/>
      <c r="G156" s="15"/>
      <c r="H156" s="12"/>
      <c r="I156" s="15"/>
      <c r="J156" s="12"/>
      <c r="K156" s="15"/>
      <c r="L156" s="12"/>
      <c r="M156" s="15"/>
      <c r="N156" s="12"/>
      <c r="O156" s="15"/>
      <c r="P156" s="12"/>
      <c r="Q156" s="15"/>
      <c r="R156" s="22"/>
    </row>
    <row r="157" spans="3:18" x14ac:dyDescent="0.2">
      <c r="C157" s="15"/>
      <c r="D157" s="12"/>
      <c r="E157" s="15"/>
      <c r="F157" s="12"/>
      <c r="G157" s="15"/>
      <c r="H157" s="12"/>
      <c r="I157" s="15"/>
      <c r="J157" s="12"/>
      <c r="K157" s="15"/>
      <c r="L157" s="12"/>
      <c r="M157" s="15"/>
      <c r="N157" s="12"/>
      <c r="O157" s="15"/>
      <c r="P157" s="12"/>
      <c r="Q157" s="15"/>
      <c r="R157" s="22"/>
    </row>
    <row r="158" spans="3:18" x14ac:dyDescent="0.2">
      <c r="C158" s="15"/>
      <c r="D158" s="12"/>
      <c r="E158" s="15"/>
      <c r="F158" s="12"/>
      <c r="G158" s="15"/>
      <c r="H158" s="12"/>
      <c r="I158" s="15"/>
      <c r="J158" s="12"/>
      <c r="K158" s="15"/>
      <c r="L158" s="12"/>
      <c r="M158" s="15"/>
      <c r="N158" s="12"/>
      <c r="O158" s="15"/>
      <c r="P158" s="12"/>
      <c r="Q158" s="15"/>
      <c r="R158" s="22"/>
    </row>
    <row r="159" spans="3:18" x14ac:dyDescent="0.2">
      <c r="C159" s="15"/>
      <c r="D159" s="12"/>
      <c r="E159" s="15"/>
      <c r="F159" s="12"/>
      <c r="G159" s="15"/>
      <c r="H159" s="12"/>
      <c r="I159" s="15"/>
      <c r="J159" s="12"/>
      <c r="K159" s="15"/>
      <c r="L159" s="12"/>
      <c r="M159" s="15"/>
      <c r="N159" s="12"/>
      <c r="O159" s="15"/>
      <c r="P159" s="12"/>
      <c r="Q159" s="15"/>
      <c r="R159" s="22"/>
    </row>
    <row r="160" spans="3:18" x14ac:dyDescent="0.2">
      <c r="C160" s="15"/>
      <c r="D160" s="12"/>
      <c r="E160" s="15"/>
      <c r="F160" s="12"/>
      <c r="G160" s="15"/>
      <c r="H160" s="12"/>
      <c r="I160" s="15"/>
      <c r="J160" s="12"/>
      <c r="K160" s="15"/>
      <c r="L160" s="12"/>
      <c r="M160" s="15"/>
      <c r="N160" s="12"/>
      <c r="O160" s="15"/>
      <c r="P160" s="12"/>
      <c r="Q160" s="15"/>
      <c r="R160" s="22"/>
    </row>
    <row r="161" spans="3:18" x14ac:dyDescent="0.2">
      <c r="C161" s="15"/>
      <c r="D161" s="12"/>
      <c r="E161" s="15"/>
      <c r="F161" s="12"/>
      <c r="G161" s="15"/>
      <c r="H161" s="12"/>
      <c r="I161" s="15"/>
      <c r="J161" s="12"/>
      <c r="K161" s="15"/>
      <c r="L161" s="12"/>
      <c r="M161" s="15"/>
      <c r="N161" s="12"/>
      <c r="O161" s="15"/>
      <c r="P161" s="12"/>
      <c r="Q161" s="15"/>
      <c r="R161" s="22"/>
    </row>
    <row r="162" spans="3:18" x14ac:dyDescent="0.2">
      <c r="C162" s="15"/>
      <c r="D162" s="12"/>
      <c r="E162" s="15"/>
      <c r="F162" s="12"/>
      <c r="G162" s="15"/>
      <c r="H162" s="12"/>
      <c r="I162" s="15"/>
      <c r="J162" s="12"/>
      <c r="K162" s="15"/>
      <c r="L162" s="12"/>
      <c r="M162" s="15"/>
      <c r="N162" s="12"/>
      <c r="O162" s="15"/>
      <c r="P162" s="12"/>
      <c r="Q162" s="15"/>
      <c r="R162" s="22"/>
    </row>
    <row r="163" spans="3:18" x14ac:dyDescent="0.2">
      <c r="C163" s="15"/>
      <c r="D163" s="12"/>
      <c r="E163" s="15"/>
      <c r="F163" s="12"/>
      <c r="G163" s="15"/>
      <c r="H163" s="12"/>
      <c r="I163" s="15"/>
      <c r="J163" s="12"/>
      <c r="K163" s="15"/>
      <c r="L163" s="12"/>
      <c r="M163" s="15"/>
      <c r="N163" s="12"/>
      <c r="O163" s="15"/>
      <c r="P163" s="12"/>
      <c r="Q163" s="15"/>
      <c r="R163" s="22"/>
    </row>
    <row r="164" spans="3:18" x14ac:dyDescent="0.2">
      <c r="C164" s="15"/>
      <c r="D164" s="12"/>
      <c r="E164" s="15"/>
      <c r="F164" s="12"/>
      <c r="G164" s="15"/>
      <c r="H164" s="12"/>
      <c r="I164" s="15"/>
      <c r="J164" s="12"/>
      <c r="K164" s="15"/>
      <c r="L164" s="12"/>
      <c r="M164" s="15"/>
      <c r="N164" s="12"/>
      <c r="O164" s="15"/>
      <c r="P164" s="12"/>
      <c r="Q164" s="15"/>
      <c r="R164" s="22"/>
    </row>
    <row r="165" spans="3:18" x14ac:dyDescent="0.2">
      <c r="C165" s="15"/>
      <c r="D165" s="12"/>
      <c r="E165" s="15"/>
      <c r="F165" s="12"/>
      <c r="G165" s="15"/>
      <c r="H165" s="12"/>
      <c r="I165" s="15"/>
      <c r="J165" s="12"/>
      <c r="K165" s="15"/>
      <c r="L165" s="12"/>
      <c r="M165" s="15"/>
      <c r="N165" s="12"/>
      <c r="O165" s="15"/>
      <c r="P165" s="12"/>
      <c r="Q165" s="15"/>
      <c r="R165" s="22"/>
    </row>
    <row r="166" spans="3:18" x14ac:dyDescent="0.2">
      <c r="C166" s="15"/>
      <c r="D166" s="12"/>
      <c r="E166" s="15"/>
      <c r="F166" s="12"/>
      <c r="G166" s="15"/>
      <c r="H166" s="12"/>
      <c r="I166" s="15"/>
      <c r="J166" s="12"/>
      <c r="K166" s="15"/>
      <c r="L166" s="12"/>
      <c r="M166" s="15"/>
      <c r="N166" s="12"/>
      <c r="O166" s="15"/>
      <c r="P166" s="12"/>
      <c r="Q166" s="15"/>
      <c r="R166" s="22"/>
    </row>
    <row r="167" spans="3:18" x14ac:dyDescent="0.2">
      <c r="C167" s="15"/>
      <c r="D167" s="12"/>
      <c r="E167" s="15"/>
      <c r="F167" s="12"/>
      <c r="G167" s="15"/>
      <c r="H167" s="12"/>
      <c r="I167" s="15"/>
      <c r="J167" s="12"/>
      <c r="K167" s="15"/>
      <c r="L167" s="12"/>
      <c r="M167" s="15"/>
      <c r="N167" s="12"/>
      <c r="O167" s="15"/>
      <c r="P167" s="12"/>
      <c r="Q167" s="15"/>
      <c r="R167" s="22"/>
    </row>
    <row r="168" spans="3:18" x14ac:dyDescent="0.2">
      <c r="C168" s="15"/>
      <c r="D168" s="12"/>
      <c r="E168" s="15"/>
      <c r="F168" s="12"/>
      <c r="G168" s="15"/>
      <c r="H168" s="12"/>
      <c r="I168" s="15"/>
      <c r="J168" s="12"/>
      <c r="K168" s="15"/>
      <c r="L168" s="12"/>
      <c r="M168" s="15"/>
      <c r="N168" s="12"/>
      <c r="O168" s="15"/>
      <c r="P168" s="12"/>
      <c r="Q168" s="15"/>
      <c r="R168" s="22"/>
    </row>
    <row r="169" spans="3:18" x14ac:dyDescent="0.2">
      <c r="C169" s="15"/>
      <c r="D169" s="12"/>
      <c r="E169" s="15"/>
      <c r="F169" s="12"/>
      <c r="G169" s="15"/>
      <c r="H169" s="12"/>
      <c r="I169" s="15"/>
      <c r="J169" s="12"/>
      <c r="K169" s="15"/>
      <c r="L169" s="12"/>
      <c r="M169" s="15"/>
      <c r="N169" s="12"/>
      <c r="O169" s="15"/>
      <c r="P169" s="12"/>
      <c r="Q169" s="15"/>
      <c r="R169" s="22"/>
    </row>
    <row r="170" spans="3:18" x14ac:dyDescent="0.2">
      <c r="C170" s="15"/>
      <c r="D170" s="12"/>
      <c r="E170" s="15"/>
      <c r="F170" s="12"/>
      <c r="G170" s="15"/>
      <c r="H170" s="12"/>
      <c r="I170" s="15"/>
      <c r="J170" s="12"/>
      <c r="K170" s="15"/>
      <c r="L170" s="12"/>
      <c r="M170" s="15"/>
      <c r="N170" s="12"/>
      <c r="O170" s="15"/>
      <c r="P170" s="12"/>
      <c r="Q170" s="15"/>
      <c r="R170" s="22"/>
    </row>
    <row r="171" spans="3:18" x14ac:dyDescent="0.2">
      <c r="C171" s="15"/>
      <c r="D171" s="12"/>
      <c r="E171" s="15"/>
      <c r="F171" s="12"/>
      <c r="G171" s="15"/>
      <c r="H171" s="12"/>
      <c r="I171" s="15"/>
      <c r="J171" s="12"/>
      <c r="K171" s="15"/>
      <c r="L171" s="12"/>
      <c r="M171" s="15"/>
      <c r="N171" s="12"/>
      <c r="O171" s="15"/>
      <c r="P171" s="12"/>
      <c r="Q171" s="15"/>
      <c r="R171" s="22"/>
    </row>
  </sheetData>
  <phoneticPr fontId="5" type="noConversion"/>
  <printOptions headings="1" gridLines="1"/>
  <pageMargins left="0.25" right="0.25" top="0.75" bottom="0.75" header="0.3" footer="0.3"/>
  <pageSetup scale="67" fitToHeight="0" orientation="landscape" r:id="rId1"/>
  <headerFooter alignWithMargins="0">
    <oddHeader>&amp;C&amp;F
&amp;A</oddHeader>
    <oddFooter>&amp;CPrepared by Election Data Services, Inc. 
 -- &amp;T &amp;D&amp;RPage &amp;P of &amp;N</oddFooter>
  </headerFooter>
  <rowBreaks count="3" manualBreakCount="3">
    <brk id="56" max="19" man="1"/>
    <brk id="106" max="19" man="1"/>
    <brk id="12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DevSum</vt:lpstr>
      <vt:lpstr>Deviations</vt:lpstr>
      <vt:lpstr>1-PopRaceAlone</vt:lpstr>
      <vt:lpstr>1A-PopNHRaceAlone</vt:lpstr>
      <vt:lpstr>2-PopRace_Combo</vt:lpstr>
      <vt:lpstr>2A-PopNHRace_Combo</vt:lpstr>
      <vt:lpstr>3-PopRace_OMB</vt:lpstr>
      <vt:lpstr>3A-PopNHRace_OMB</vt:lpstr>
      <vt:lpstr>4-VAPRaceAlone</vt:lpstr>
      <vt:lpstr>4A-VAPNHRaceAlone</vt:lpstr>
      <vt:lpstr>5-VAPRace_Combo</vt:lpstr>
      <vt:lpstr>5A-VAPNHRace_Combo</vt:lpstr>
      <vt:lpstr>6-VAPRace_OMB</vt:lpstr>
      <vt:lpstr>6A-VAPNHRace_OMB</vt:lpstr>
      <vt:lpstr>'1A-PopNHRaceAlone'!Print_Area</vt:lpstr>
      <vt:lpstr>'1-PopRaceAlone'!Print_Area</vt:lpstr>
      <vt:lpstr>'2A-PopNHRace_Combo'!Print_Area</vt:lpstr>
      <vt:lpstr>'2-PopRace_Combo'!Print_Area</vt:lpstr>
      <vt:lpstr>'3A-PopNHRace_OMB'!Print_Area</vt:lpstr>
      <vt:lpstr>'3-PopRace_OMB'!Print_Area</vt:lpstr>
      <vt:lpstr>'4A-VAPNHRaceAlone'!Print_Area</vt:lpstr>
      <vt:lpstr>'4-VAPRaceAlone'!Print_Area</vt:lpstr>
      <vt:lpstr>'5A-VAPNHRace_Combo'!Print_Area</vt:lpstr>
      <vt:lpstr>'5-VAPRace_Combo'!Print_Area</vt:lpstr>
      <vt:lpstr>'6A-VAPNHRace_OMB'!Print_Area</vt:lpstr>
      <vt:lpstr>'6-VAPRace_OMB'!Print_Area</vt:lpstr>
      <vt:lpstr>Deviations!Print_Area</vt:lpstr>
      <vt:lpstr>DevSum!Print_Area</vt:lpstr>
      <vt:lpstr>'1A-PopNHRaceAlone'!Print_Titles</vt:lpstr>
      <vt:lpstr>'1-PopRaceAlone'!Print_Titles</vt:lpstr>
      <vt:lpstr>'2A-PopNHRace_Combo'!Print_Titles</vt:lpstr>
      <vt:lpstr>'2-PopRace_Combo'!Print_Titles</vt:lpstr>
      <vt:lpstr>'3A-PopNHRace_OMB'!Print_Titles</vt:lpstr>
      <vt:lpstr>'3-PopRace_OMB'!Print_Titles</vt:lpstr>
      <vt:lpstr>'4A-VAPNHRaceAlone'!Print_Titles</vt:lpstr>
      <vt:lpstr>'4-VAPRaceAlone'!Print_Titles</vt:lpstr>
      <vt:lpstr>'5A-VAPNHRace_Combo'!Print_Titles</vt:lpstr>
      <vt:lpstr>'5-VAPRace_Combo'!Print_Titles</vt:lpstr>
      <vt:lpstr>'6A-VAPNHRace_OMB'!Print_Titles</vt:lpstr>
      <vt:lpstr>'6-VAPRace_OMB'!Print_Titles</vt:lpstr>
      <vt:lpstr>Deviations!Print_Titles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RI_LegisNB</dc:creator>
  <cp:lastModifiedBy>Administrator</cp:lastModifiedBy>
  <cp:lastPrinted>2021-08-14T14:37:25Z</cp:lastPrinted>
  <dcterms:created xsi:type="dcterms:W3CDTF">2011-04-06T16:50:34Z</dcterms:created>
  <dcterms:modified xsi:type="dcterms:W3CDTF">2021-08-14T14:37:33Z</dcterms:modified>
</cp:coreProperties>
</file>